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5cae435204b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686ba0666ecb4dc1"/>
    <x:sheet xmlns:r="http://schemas.openxmlformats.org/officeDocument/2006/relationships" name="Assumptions" sheetId="2" r:id="R5463bee82e694a13"/>
    <x:sheet xmlns:r="http://schemas.openxmlformats.org/officeDocument/2006/relationships" name="Model" sheetId="3" r:id="R861679aebb9942af"/>
    <x:sheet xmlns:r="http://schemas.openxmlformats.org/officeDocument/2006/relationships" name="Actuals" sheetId="4" r:id="R7154ef2e83c047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;(#,##0);&quot;–&quot;"/>
    <x:numFmt numFmtId="201" formatCode="0.0%;(0.0%);&quot;–&quot;"/>
    <x:numFmt numFmtId="202" formatCode="0.00;(0.00);0.00"/>
    <x:numFmt numFmtId="203" formatCode=";;;"/>
    <x:numFmt numFmtId="204" formatCode="$#,##0;($#,##0);&quot;–&quot;"/>
  </x:numFmts>
  <x:fonts count="15">
    <x:font>
      <x:sz val="11"/>
      <x:name val="Carlito"/>
    </x:font>
    <x:font>
      <x:sz val="10"/>
      <x:color rgb="FF243544"/>
      <x:name val="Arial"/>
    </x:font>
    <x:font>
      <x:b/>
      <x:sz val="16"/>
      <x:color rgb="FF243544"/>
      <x:name val="Arial"/>
    </x:font>
    <x:font>
      <x:i/>
      <x:sz val="10"/>
      <x:color rgb="FF243544"/>
      <x:name val="Arial"/>
    </x:font>
    <x:font>
      <x:sz val="10"/>
      <x:color rgb="FF22703F"/>
      <x:name val="Arial"/>
    </x:font>
    <x:font>
      <x:b/>
      <x:sz val="10"/>
      <x:color rgb="FF22703F"/>
      <x:name val="Arial"/>
    </x:font>
    <x:font>
      <x:sz val="10"/>
      <x:color rgb="FF111111"/>
      <x:name val="Arial"/>
    </x:font>
    <x:font>
      <x:b/>
      <x:sz val="10"/>
      <x:color rgb="FF2458B8"/>
      <x:name val="Arial"/>
    </x:font>
    <x:font>
      <x:sz val="9"/>
      <x:color rgb="FF243544"/>
      <x:name val="Arial"/>
    </x:font>
    <x:font>
      <x:b/>
      <x:sz val="10"/>
      <x:color rgb="FFFFFFFF"/>
      <x:name val="Arial"/>
    </x:font>
    <x:font>
      <x:sz val="10"/>
      <x:color rgb="FF2458B8"/>
      <x:name val="Arial"/>
    </x:font>
    <x:font>
      <x:b/>
      <x:sz val="10"/>
      <x:color rgb="FF243544"/>
      <x:name val="Arial"/>
    </x:font>
    <x:font>
      <x:b/>
      <x:sz val="10"/>
      <x:color rgb="FF111111"/>
      <x:name val="Arial"/>
    </x:font>
    <x:font>
      <x:i/>
      <x:sz val="10"/>
      <x:color rgb="FF111111"/>
      <x:name val="Arial"/>
    </x:font>
    <x:font>
      <x:i/>
      <x:sz val="10"/>
      <x:color rgb="FF22703F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243544"/>
      </x:patternFill>
    </x:fill>
    <x:fill>
      <x:patternFill patternType="solid">
        <x:fgColor rgb="FFE8EDF1"/>
      </x:patternFill>
    </x:fill>
    <x:fill>
      <x:patternFill patternType="solid">
        <x:fgColor rgb="FFEFF4EC"/>
      </x:patternFill>
    </x:fill>
    <x:fill>
      <x:patternFill patternType="solid">
        <x:fgColor rgb="FFFFF7DD"/>
      </x:patternFill>
    </x:fill>
    <x:fill>
      <x:patternFill patternType="solid">
        <x:fgColor rgb="FFDAE8D6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B3BABE"/>
      </x:bottom>
      <x:diagonal/>
    </x:border>
    <x:border>
      <x:left style="dashed">
        <x:color rgb="FFB3BABE"/>
      </x:left>
      <x:right style="dashed">
        <x:color rgb="FFB3BABE"/>
      </x:right>
      <x:top style="dashed">
        <x:color rgb="FFB3BABE"/>
      </x:top>
      <x:bottom style="dashed">
        <x:color rgb="FFB3BABE"/>
      </x:bottom>
      <x:diagonal/>
    </x:border>
  </x:borders>
  <x:cellStyleXfs count="1">
    <x:xf numFmtId="0" fontId="0" fillId="0" borderId="0"/>
  </x:cellStyleXfs>
  <x:cellXfs count="5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1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2" xfId="0" applyNumberFormat="1" applyFont="1" applyFill="1" applyBorder="1"/>
    <x:xf numFmtId="0" fontId="5" fillId="0" borderId="2" xfId="0" applyNumberFormat="1" applyFont="1" applyFill="1" applyBorder="1" applyAlignment="1">
      <x:alignment horizontal="center"/>
    </x:xf>
    <x:xf numFmtId="0" fontId="6" fillId="0" borderId="0" xfId="0" applyNumberFormat="1" applyFont="1" applyFill="1" applyBorder="1"/>
    <x:xf numFmtId="0" fontId="1" fillId="2" borderId="0" xfId="0" applyNumberFormat="1" applyFont="1" applyFill="1" applyBorder="1"/>
    <x:xf numFmtId="0" fontId="7" fillId="2" borderId="0" xfId="0" applyNumberFormat="1" applyFont="1" applyFill="1" applyBorder="1"/>
    <x:xf numFmtId="0" fontId="8" fillId="0" borderId="0" xfId="0" applyNumberFormat="1" applyFont="1" applyFill="1" applyBorder="1"/>
    <x:xf numFmtId="0" fontId="1" fillId="3" borderId="0" xfId="0" applyNumberFormat="1" applyFont="1" applyFill="1" applyBorder="1"/>
    <x:xf numFmtId="0" fontId="9" fillId="3" borderId="0" xfId="0" applyNumberFormat="1" applyFont="1" applyFill="1" applyBorder="1"/>
    <x:xf numFmtId="0" fontId="9" fillId="3" borderId="0" xfId="0" applyNumberFormat="1" applyFont="1" applyFill="1" applyBorder="1" applyAlignment="1">
      <x:alignment horizontal="center"/>
    </x:xf>
    <x:xf numFmtId="200" fontId="1" fillId="0" borderId="0" xfId="0" applyNumberFormat="1" applyFont="1" applyFill="1" applyBorder="1"/>
    <x:xf numFmtId="200" fontId="9" fillId="3" borderId="0" xfId="0" applyNumberFormat="1" applyFont="1" applyFill="1" applyBorder="1"/>
    <x:xf numFmtId="200" fontId="10" fillId="0" borderId="0" xfId="0" applyNumberFormat="1" applyFont="1" applyFill="1" applyBorder="1"/>
    <x:xf numFmtId="200" fontId="7" fillId="3" borderId="0" xfId="0" applyNumberFormat="1" applyFont="1" applyFill="1" applyBorder="1"/>
    <x:xf numFmtId="0" fontId="1" fillId="4" borderId="0" xfId="0" applyNumberFormat="1" applyFont="1" applyFill="1" applyBorder="1"/>
    <x:xf numFmtId="0" fontId="11" fillId="4" borderId="0" xfId="0" applyNumberFormat="1" applyFont="1" applyFill="1" applyBorder="1"/>
    <x:xf numFmtId="0" fontId="6" fillId="5" borderId="0" xfId="0" applyNumberFormat="1" applyFont="1" applyFill="1" applyBorder="1"/>
    <x:xf numFmtId="0" fontId="12" fillId="5" borderId="0" xfId="0" applyNumberFormat="1" applyFont="1" applyFill="1" applyBorder="1"/>
    <x:xf numFmtId="0" fontId="1" fillId="6" borderId="0" xfId="0" applyNumberFormat="1" applyFont="1" applyFill="1" applyBorder="1"/>
    <x:xf numFmtId="0" fontId="10" fillId="6" borderId="0" xfId="0" applyNumberFormat="1" applyFont="1" applyFill="1" applyBorder="1"/>
    <x:xf numFmtId="201" fontId="1" fillId="0" borderId="0" xfId="0" applyNumberFormat="1" applyFont="1" applyFill="1" applyBorder="1"/>
    <x:xf numFmtId="201" fontId="12" fillId="5" borderId="0" xfId="0" applyNumberFormat="1" applyFont="1" applyFill="1" applyBorder="1"/>
    <x:xf numFmtId="201" fontId="10" fillId="6" borderId="0" xfId="0" applyNumberFormat="1" applyFont="1" applyFill="1" applyBorder="1"/>
    <x:xf numFmtId="201" fontId="4" fillId="0" borderId="0" xfId="0" applyNumberFormat="1" applyFont="1" applyFill="1" applyBorder="1"/>
    <x:xf numFmtId="200" fontId="6" fillId="0" borderId="0" xfId="0" applyNumberFormat="1" applyFont="1" applyFill="1" applyBorder="1"/>
    <x:xf numFmtId="200" fontId="4" fillId="0" borderId="0" xfId="0" applyNumberFormat="1" applyFont="1" applyFill="1" applyBorder="1"/>
    <x:xf numFmtId="200" fontId="3" fillId="0" borderId="0" xfId="0" applyNumberFormat="1" applyFont="1" applyFill="1" applyBorder="1"/>
    <x:xf numFmtId="200" fontId="13" fillId="0" borderId="0" xfId="0" applyNumberFormat="1" applyFont="1" applyFill="1" applyBorder="1"/>
    <x:xf numFmtId="200" fontId="14" fillId="0" borderId="0" xfId="0" applyNumberFormat="1" applyFont="1" applyFill="1" applyBorder="1"/>
    <x:xf numFmtId="201" fontId="3" fillId="0" borderId="0" xfId="0" applyNumberFormat="1" applyFont="1" applyFill="1" applyBorder="1"/>
    <x:xf numFmtId="201" fontId="13" fillId="0" borderId="0" xfId="0" applyNumberFormat="1" applyFont="1" applyFill="1" applyBorder="1"/>
    <x:xf numFmtId="201" fontId="14" fillId="0" borderId="0" xfId="0" applyNumberFormat="1" applyFont="1" applyFill="1" applyBorder="1"/>
    <x:xf numFmtId="0" fontId="11" fillId="0" borderId="0" xfId="0" applyNumberFormat="1" applyFont="1" applyFill="1" applyBorder="1"/>
    <x:xf numFmtId="200" fontId="12" fillId="0" borderId="0" xfId="0" applyNumberFormat="1" applyFont="1" applyFill="1" applyBorder="1"/>
    <x:xf numFmtId="201" fontId="1" fillId="2" borderId="0" xfId="0" applyNumberFormat="1" applyFont="1" applyFill="1" applyBorder="1"/>
    <x:xf numFmtId="201" fontId="10" fillId="2" borderId="0" xfId="0" applyNumberFormat="1" applyFont="1" applyFill="1" applyBorder="1"/>
    <x:xf numFmtId="201" fontId="6" fillId="0" borderId="0" xfId="0" applyNumberFormat="1" applyFont="1" applyFill="1" applyBorder="1"/>
    <x:xf numFmtId="202" fontId="4" fillId="0" borderId="0" xfId="0" applyNumberFormat="1" applyFont="1" applyFill="1" applyBorder="1"/>
    <x:xf numFmtId="202" fontId="1" fillId="0" borderId="0" xfId="0" applyNumberFormat="1" applyFont="1" applyFill="1" applyBorder="1"/>
    <x:xf numFmtId="203" fontId="6" fillId="0" borderId="0" xfId="0" applyNumberFormat="1" applyFont="1" applyFill="1" applyBorder="1"/>
    <x:xf numFmtId="201" fontId="1" fillId="3" borderId="0" xfId="0" applyNumberFormat="1" applyFont="1" applyFill="1" applyBorder="1"/>
    <x:xf numFmtId="201" fontId="9" fillId="3" borderId="0" xfId="0" applyNumberFormat="1" applyFont="1" applyFill="1" applyBorder="1"/>
    <x:xf numFmtId="201" fontId="1" fillId="4" borderId="0" xfId="0" applyNumberFormat="1" applyFont="1" applyFill="1" applyBorder="1"/>
    <x:xf numFmtId="201" fontId="11" fillId="4" borderId="0" xfId="0" applyNumberFormat="1" applyFont="1" applyFill="1" applyBorder="1"/>
    <x:xf numFmtId="200" fontId="1" fillId="7" borderId="0" xfId="0" applyNumberFormat="1" applyFont="1" applyFill="1" applyBorder="1"/>
    <x:xf numFmtId="0" fontId="11" fillId="4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1" fillId="3" borderId="0" xfId="0" applyNumberFormat="1" applyFont="1" applyFill="1" applyBorder="1"/>
    <x:xf numFmtId="204" fontId="1" fillId="0" borderId="0" xfId="0" applyNumberFormat="1" applyFont="1" applyFill="1" applyBorder="1"/>
    <x:xf numFmtId="204" fontId="4" fillId="0" borderId="0" xfId="0" applyNumberFormat="1" applyFont="1" applyFill="1" applyBorder="1"/>
    <x:xf numFmtId="204" fontId="6" fillId="0" borderId="0" xfId="0" applyNumberFormat="1" applyFont="1" applyFill="1" applyBorder="1"/>
    <x:xf numFmtId="204" fontId="12" fillId="0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15efd7c2bb4079" /><Relationship Type="http://schemas.openxmlformats.org/officeDocument/2006/relationships/theme" Target="/xl/theme/theme1.xml" Id="R701ee2223e3e487c" /><Relationship Type="http://schemas.openxmlformats.org/officeDocument/2006/relationships/sharedStrings" Target="/xl/sharedStrings.xml" Id="R69d6de49c29a485e" /><Relationship Type="http://schemas.openxmlformats.org/officeDocument/2006/relationships/worksheet" Target="/xl/worksheets/sheet1.xml" Id="R686ba0666ecb4dc1" /><Relationship Type="http://schemas.openxmlformats.org/officeDocument/2006/relationships/worksheet" Target="/xl/worksheets/sheet2.xml" Id="R5463bee82e694a13" /><Relationship Type="http://schemas.openxmlformats.org/officeDocument/2006/relationships/worksheet" Target="/xl/worksheets/sheet3.xml" Id="R861679aebb9942af" /><Relationship Type="http://schemas.openxmlformats.org/officeDocument/2006/relationships/worksheet" Target="/xl/worksheets/sheet4.xml" Id="R7154ef2e83c0474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b7d474681fd4a6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FY2026 segment revenue (USD millions)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Series 1</c:v>
          </c:tx>
          <c:spPr>
            <a:solidFill xmlns:a="http://schemas.openxmlformats.org/drawingml/2006/main">
              <a:srgbClr val="526B82"/>
            </a:solidFill>
          </c:spPr>
          <c:invertIfNegative val="0"/>
          <c:cat>
            <c:strRef>
              <c:f>'Overview'!$C$18:$C$20</c:f>
              <c:strCache>
                <c:ptCount val="0"/>
              </c:strCache>
            </c:strRef>
          </c:cat>
          <c:val>
            <c:numRef>
              <c:f>'Overview'!$D$18:$D$20</c:f>
              <c:numCache>
                <c:formatCode>#,##0;(#,##0);"–"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7</xdr:row>
      <xdr:rowOff>0</xdr:rowOff>
    </xdr:from>
    <xdr:to>
      <xdr:col>14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b7d474681fd4a6e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87af25a9048486a" /></Relationships>
</file>

<file path=xl/worksheets/sheet1.xml><?xml version="1.0" encoding="utf-8"?>
<x:worksheet xmlns:x="http://schemas.openxmlformats.org/spreadsheetml/2006/main">
  <x:sheetPr>
    <x:tabColor rgb="FF243544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39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</x:cols>
  <x:sheetData>
    <x:row r="1" ht="21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21" customHeight="1">
      <x:c r="A2" s="1"/>
      <x:c r="B2" s="1"/>
      <x:c r="C2" s="2" t="str">
        <x:v>Microsoft growth &amp; profitability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1" customHeight="1">
      <x:c r="A3" s="1"/>
      <x:c r="B3" s="1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4" ht="21" customHeight="1">
      <x:c r="A4" s="1"/>
      <x:c r="B4" s="1"/>
      <x:c r="C4" s="4" t="str">
        <x:v>USD millions. Fiscal years end June 30.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1" customHeight="1">
      <x:c r="A5" s="1"/>
      <x:c r="B5" s="1"/>
      <x:c r="C5" s="1" t="str">
        <x:v>Case selected:</x:v>
      </x:c>
      <x:c r="D5" s="8" t="str">
        <x:f>'Assumptions'!E5</x:f>
        <x:v>Base</x:v>
      </x:c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1" customHeight="1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21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</x:row>
    <x:row r="8" ht="25" customHeight="1">
      <x:c r="A8" s="1"/>
      <x:c r="B8" s="1"/>
      <x:c r="C8" s="15" t="str">
        <x:v>Metric</x:v>
      </x:c>
      <x:c r="D8" s="15" t="str">
        <x:v>FY:24 A</x:v>
      </x:c>
      <x:c r="E8" s="15" t="str">
        <x:v>FY:25 A</x:v>
      </x:c>
      <x:c r="F8" s="15" t="str">
        <x:v>FY:26 A</x:v>
      </x:c>
      <x:c r="G8" s="15" t="str">
        <x:v>FY:27 E</x:v>
      </x:c>
      <x:c r="H8" s="1"/>
      <x:c r="I8" s="1"/>
      <x:c r="J8" s="1"/>
      <x:c r="K8" s="1"/>
      <x:c r="L8" s="1"/>
      <x:c r="M8" s="1"/>
      <x:c r="N8" s="1"/>
    </x:row>
    <x:row r="9" ht="21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</x:row>
    <x:row r="10" ht="21" customHeight="1">
      <x:c r="A10" s="1"/>
      <x:c r="B10" s="1"/>
      <x:c r="C10" s="1" t="str">
        <x:v>Revenue</x:v>
      </x:c>
      <x:c r="D10" s="55" t="n">
        <x:f>'Model'!D47</x:f>
        <x:v>245122</x:v>
      </x:c>
      <x:c r="E10" s="55" t="n">
        <x:f>'Model'!E47</x:f>
        <x:v>281724</x:v>
      </x:c>
      <x:c r="F10" s="55" t="n">
        <x:f>'Model'!F47</x:f>
        <x:v>331839</x:v>
      </x:c>
      <x:c r="G10" s="55" t="n">
        <x:f>'Model'!G47</x:f>
        <x:v>387286.15</x:v>
      </x:c>
      <x:c r="H10" s="1"/>
      <x:c r="I10" s="1"/>
      <x:c r="J10" s="1"/>
      <x:c r="K10" s="1"/>
      <x:c r="L10" s="1"/>
      <x:c r="M10" s="1"/>
      <x:c r="N10" s="1"/>
    </x:row>
    <x:row r="11" ht="21" customHeight="1">
      <x:c r="A11" s="1"/>
      <x:c r="B11" s="1"/>
      <x:c r="C11" s="1" t="str">
        <x:v>Operating income</x:v>
      </x:c>
      <x:c r="D11" s="55" t="n">
        <x:f>'Model'!D51</x:f>
        <x:v>109433</x:v>
      </x:c>
      <x:c r="E11" s="55" t="n">
        <x:f>'Model'!E51</x:f>
        <x:v>128528</x:v>
      </x:c>
      <x:c r="F11" s="55" t="n">
        <x:f>'Model'!F51</x:f>
        <x:v>155237</x:v>
      </x:c>
      <x:c r="G11" s="55" t="n">
        <x:f>'Model'!G51</x:f>
        <x:v>185472.36250000002</x:v>
      </x:c>
      <x:c r="H11" s="1"/>
      <x:c r="I11" s="1"/>
      <x:c r="J11" s="1"/>
      <x:c r="K11" s="1"/>
      <x:c r="L11" s="1"/>
      <x:c r="M11" s="1"/>
      <x:c r="N11" s="1"/>
    </x:row>
    <x:row r="12" ht="21" customHeight="1">
      <x:c r="A12" s="1"/>
      <x:c r="B12" s="1"/>
      <x:c r="C12" s="4" t="str">
        <x:v>Operating margin</x:v>
      </x:c>
      <x:c r="D12" s="35" t="n">
        <x:f>'Model'!D52</x:f>
        <x:v>0.44644299573273716</x:v>
      </x:c>
      <x:c r="E12" s="35" t="n">
        <x:f>'Model'!E52</x:f>
        <x:v>0.4562195624085985</x:v>
      </x:c>
      <x:c r="F12" s="35" t="n">
        <x:f>'Model'!F52</x:f>
        <x:v>0.4678081840892722</x:v>
      </x:c>
      <x:c r="G12" s="35" t="n">
        <x:f>'Model'!G52</x:f>
        <x:v>0.4789026473061327</x:v>
      </x:c>
      <x:c r="H12" s="1"/>
      <x:c r="I12" s="1"/>
      <x:c r="J12" s="1"/>
      <x:c r="K12" s="1"/>
      <x:c r="L12" s="1"/>
      <x:c r="M12" s="1"/>
      <x:c r="N12" s="1"/>
    </x:row>
    <x:row r="13" ht="21" customHeight="1">
      <x:c r="A13" s="1"/>
      <x:c r="B13" s="1"/>
      <x:c r="C13" s="4" t="str">
        <x:v>Revenue growth</x:v>
      </x:c>
      <x:c r="D13" s="35" t="str">
        <x:f>'Model'!D53</x:f>
        <x:v>n.a.</x:v>
      </x:c>
      <x:c r="E13" s="35" t="n">
        <x:f>'Model'!E53</x:f>
        <x:v>0.14932156232406713</x:v>
      </x:c>
      <x:c r="F13" s="35" t="n">
        <x:f>'Model'!F53</x:f>
        <x:v>0.17788686799846665</x:v>
      </x:c>
      <x:c r="G13" s="35" t="n">
        <x:f>'Model'!G53</x:f>
        <x:v>0.16709051678675513</x:v>
      </x:c>
      <x:c r="H13" s="1"/>
      <x:c r="I13" s="1"/>
      <x:c r="J13" s="1"/>
      <x:c r="K13" s="1"/>
      <x:c r="L13" s="1"/>
      <x:c r="M13" s="1"/>
      <x:c r="N13" s="1"/>
    </x:row>
    <x:row r="14" ht="21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</x:row>
    <x:row r="15" ht="21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</x:row>
    <x:row r="16" ht="25" customHeight="1">
      <x:c r="A16" s="1"/>
      <x:c r="B16" s="1"/>
      <x:c r="C16" s="14" t="str">
        <x:v>FY2026 segment contribution</x:v>
      </x:c>
      <x:c r="D16" s="54"/>
      <x:c r="E16" s="54"/>
      <x:c r="F16" s="54"/>
      <x:c r="G16" s="54"/>
      <x:c r="H16" s="1"/>
      <x:c r="I16" s="1"/>
      <x:c r="J16" s="1"/>
      <x:c r="K16" s="1"/>
      <x:c r="L16" s="1"/>
      <x:c r="M16" s="1"/>
      <x:c r="N16" s="1"/>
    </x:row>
    <x:row r="17" ht="38" customHeight="1">
      <x:c r="A17" s="1"/>
      <x:c r="B17" s="1"/>
      <x:c r="C17" s="51" t="str">
        <x:v>Segment</x:v>
      </x:c>
      <x:c r="D17" s="51" t="str">
        <x:v>Revenue</x:v>
      </x:c>
      <x:c r="E17" s="51" t="str">
        <x:v>Operating income</x:v>
      </x:c>
      <x:c r="F17" s="51" t="str">
        <x:v>Margin</x:v>
      </x:c>
      <x:c r="G17" s="51" t="str">
        <x:v>Share of revenue growth</x:v>
      </x:c>
      <x:c r="H17" s="1"/>
      <x:c r="I17" s="1"/>
      <x:c r="J17" s="1"/>
      <x:c r="K17" s="1"/>
      <x:c r="L17" s="1"/>
      <x:c r="M17" s="1"/>
      <x:c r="N17" s="1"/>
    </x:row>
    <x:row r="18" ht="21" customHeight="1">
      <x:c r="A18" s="1"/>
      <x:c r="B18" s="1"/>
      <x:c r="C18" s="1" t="str">
        <x:v>Productivity and Business Processes</x:v>
      </x:c>
      <x:c r="D18" s="16" t="n">
        <x:f>'Model'!F12</x:f>
        <x:v>139996</x:v>
      </x:c>
      <x:c r="E18" s="16" t="n">
        <x:f>'Model'!F18</x:f>
        <x:v>83879</x:v>
      </x:c>
      <x:c r="F18" s="35" t="n">
        <x:f>'Model'!F19</x:f>
        <x:v>0.599152832938084</x:v>
      </x:c>
      <x:c r="G18" s="35" t="n">
        <x:f>('Model'!F12-'Model'!E12)/('Model'!F47-'Model'!E47)</x:f>
        <x:v>0.3828394692207922</x:v>
      </x:c>
      <x:c r="H18" s="1"/>
      <x:c r="I18" s="1"/>
      <x:c r="J18" s="1"/>
      <x:c r="K18" s="1"/>
      <x:c r="L18" s="1"/>
      <x:c r="M18" s="1"/>
      <x:c r="N18" s="1"/>
    </x:row>
    <x:row r="19" ht="21" customHeight="1">
      <x:c r="A19" s="1"/>
      <x:c r="B19" s="1"/>
      <x:c r="C19" s="1" t="str">
        <x:v>Intelligent Cloud</x:v>
      </x:c>
      <x:c r="D19" s="16" t="n">
        <x:f>'Model'!F24</x:f>
        <x:v>137791</x:v>
      </x:c>
      <x:c r="E19" s="16" t="n">
        <x:f>'Model'!F30</x:f>
        <x:v>56972</x:v>
      </x:c>
      <x:c r="F19" s="35" t="n">
        <x:f>'Model'!F31</x:f>
        <x:v>0.41346677214041555</x:v>
      </x:c>
      <x:c r="G19" s="35" t="n">
        <x:f>('Model'!F24-'Model'!E24)/('Model'!F47-'Model'!E47)</x:f>
        <x:v>0.6290731317968672</x:v>
      </x:c>
      <x:c r="H19" s="1"/>
      <x:c r="I19" s="1"/>
      <x:c r="J19" s="1"/>
      <x:c r="K19" s="1"/>
      <x:c r="L19" s="1"/>
      <x:c r="M19" s="1"/>
      <x:c r="N19" s="1"/>
    </x:row>
    <x:row r="20" ht="21" customHeight="1">
      <x:c r="A20" s="1"/>
      <x:c r="B20" s="1"/>
      <x:c r="C20" s="1" t="str">
        <x:v>More Personal Computing</x:v>
      </x:c>
      <x:c r="D20" s="16" t="n">
        <x:f>'Model'!F36</x:f>
        <x:v>54052</x:v>
      </x:c>
      <x:c r="E20" s="16" t="n">
        <x:f>'Model'!F42</x:f>
        <x:v>14386</x:v>
      </x:c>
      <x:c r="F20" s="35" t="n">
        <x:f>'Model'!F43</x:f>
        <x:v>0.2661511137423222</x:v>
      </x:c>
      <x:c r="G20" s="35" t="n">
        <x:f>('Model'!F36-'Model'!E36)/('Model'!F47-'Model'!E47)</x:f>
        <x:v>-0.011912601017659383</x:v>
      </x:c>
      <x:c r="H20" s="1"/>
      <x:c r="I20" s="1"/>
      <x:c r="J20" s="1"/>
      <x:c r="K20" s="1"/>
      <x:c r="L20" s="1"/>
      <x:c r="M20" s="1"/>
      <x:c r="N20" s="1"/>
    </x:row>
    <x:row r="21" ht="21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1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</x:row>
    <x:row r="23" ht="25" customHeight="1">
      <x:c r="A23" s="1"/>
      <x:c r="B23" s="1"/>
      <x:c r="C23" s="14" t="str">
        <x:v>How to use the model</x:v>
      </x:c>
      <x:c r="D23" s="14"/>
      <x:c r="E23" s="14"/>
      <x:c r="F23" s="14"/>
      <x:c r="G23" s="14"/>
      <x:c r="H23" s="1"/>
      <x:c r="I23" s="1"/>
      <x:c r="J23" s="1"/>
      <x:c r="K23" s="1"/>
      <x:c r="L23" s="1"/>
      <x:c r="M23" s="1"/>
      <x:c r="N23" s="1"/>
    </x:row>
    <x:row r="24" ht="21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</x:row>
    <x:row r="25" ht="21" customHeight="1">
      <x:c r="A25" s="1"/>
      <x:c r="B25" s="1"/>
      <x:c r="C25" s="1" t="str">
        <x:v>Choose Base, Downside, or Upside in Assumptions D5.</x:v>
      </x:c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</x:row>
    <x:row r="26" ht="21" customHeight="1">
      <x:c r="A26" s="1"/>
      <x:c r="B26" s="1"/>
      <x:c r="C26" s="1" t="str">
        <x:v>Change the blue scenario drivers to test your own view.</x:v>
      </x:c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</x:row>
    <x:row r="27" ht="21" customHeight="1">
      <x:c r="A27" s="1"/>
      <x:c r="B27" s="1"/>
      <x:c r="C27" s="1" t="str">
        <x:v>Model G6:G7 applies additional Cloud shocks; leave at zero for named cases.</x:v>
      </x:c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</x:row>
    <x:row r="28" ht="21" customHeight="1">
      <x:c r="A28" s="1"/>
      <x:c r="B28" s="1"/>
      <x:c r="C28" s="1" t="str">
        <x:v>The sensitivity grid recalculates the same operating model.</x:v>
      </x:c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</x:row>
    <x:row r="29" ht="21" customHeight="1">
      <x:c r="A29" s="1"/>
      <x:c r="B29" s="1"/>
      <x:c r="C29" s="1" t="str">
        <x:v>Historical results remain fixed as forecast assumptions change.</x:v>
      </x:c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</x:row>
    <x:row r="30" ht="21" customHeight="1">
      <x:c r="A30" s="1"/>
      <x:c r="B30" s="1"/>
      <x:c r="C30" s="1" t="str">
        <x:v>FY2027 is an illustrative estimate, not company guidance.</x:v>
      </x:c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</x:row>
    <x:row r="31" ht="21" customHeight="1">
      <x:c r="A31" s="1"/>
      <x:c r="B31" s="1"/>
      <x:c r="C31" s="1" t="str">
        <x:v>Annual study cutoff: June 30, 2026. Subsequent results are excluded.</x:v>
      </x:c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</x:row>
    <x:row r="32" ht="21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</x:row>
    <x:row r="33" ht="21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</x:row>
    <x:row r="34" ht="21" customHeight="1">
      <x:c r="A34" s="1"/>
      <x:c r="B34" s="1"/>
      <x:c r="C34" s="1" t="str">
        <x:v>Research question</x:v>
      </x:c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</x:row>
    <x:row r="35" ht="21" customHeight="1">
      <x:c r="A35" s="1"/>
      <x:c r="B35" s="1"/>
      <x:c r="C35" s="1" t="str">
        <x:v>How do segment growth and cost assumptions change operating profit?</x:v>
      </x:c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</x:row>
    <x:row r="36" ht="21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</x:row>
    <x:row r="37" ht="21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</x:row>
    <x:row r="38" ht="21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</x:row>
    <x:row r="39" ht="21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</x:row>
    <x:row r="40" ht="21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</x:row>
    <x:row r="41" ht="21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</x:row>
    <x:row r="42" ht="21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</x:row>
    <x:row r="43" ht="21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</x:row>
    <x:row r="44" ht="21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</x:row>
    <x:row r="45" ht="21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</x:row>
    <x:row r="46" ht="21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</x:row>
    <x:row r="47" ht="21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</x:row>
    <x:row r="48" ht="21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</x:row>
    <x:row r="49" ht="21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</x:row>
    <x:row r="50" ht="21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</x:row>
    <x:row r="51" ht="21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</x:row>
    <x:row r="52" ht="21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</x:row>
    <x:row r="53" ht="21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</x:row>
    <x:row r="54" ht="21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</x:row>
    <x:row r="55" ht="21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</x:row>
    <x:row r="56" ht="21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</x:row>
    <x:row r="57" ht="21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</x:row>
    <x:row r="58" ht="21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</x:row>
    <x:row r="59" ht="21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</x:row>
    <x:row r="60" ht="21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</x:row>
    <x:row r="61" ht="21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</x:row>
    <x:row r="62" ht="21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</x:row>
    <x:row r="63" ht="21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</x:row>
    <x:row r="64" ht="21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</x:row>
    <x:row r="65" ht="21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</x:row>
  </x:sheetData>
  <x:pageMargins left="0.7" right="0.7" top="0.75" bottom="0.75" header="0.3" footer="0.3"/>
  <x:drawing xmlns:r="http://schemas.openxmlformats.org/officeDocument/2006/relationships" r:id="R887af25a9048486a"/>
</x:worksheet>
</file>

<file path=xl/worksheets/sheet2.xml><?xml version="1.0" encoding="utf-8"?>
<x:worksheet xmlns:x="http://schemas.openxmlformats.org/spreadsheetml/2006/main">
  <x:sheetPr>
    <x:tabColor rgb="FF526B82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39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</x:cols>
  <x:sheetData>
    <x:row r="1" ht="21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 ht="21" customHeight="1">
      <x:c r="A2" s="1"/>
      <x:c r="B2" s="1"/>
      <x:c r="C2" s="2" t="str">
        <x:v>FY2027 scenario assumptions</x:v>
      </x:c>
      <x:c r="D2" s="1"/>
      <x:c r="E2" s="1"/>
      <x:c r="F2" s="1"/>
      <x:c r="G2" s="1"/>
      <x:c r="H2" s="1"/>
      <x:c r="I2" s="1"/>
      <x:c r="J2" s="1"/>
      <x:c r="K2" s="1"/>
    </x:row>
    <x:row r="3" ht="21" customHeight="1">
      <x:c r="A3" s="1"/>
      <x:c r="B3" s="1"/>
      <x:c r="C3" s="3"/>
      <x:c r="D3" s="3"/>
      <x:c r="E3" s="3"/>
      <x:c r="F3" s="3"/>
      <x:c r="G3" s="3"/>
      <x:c r="H3" s="3"/>
      <x:c r="I3" s="3"/>
      <x:c r="J3" s="3"/>
      <x:c r="K3" s="3"/>
    </x:row>
    <x:row r="4" ht="21" customHeight="1">
      <x:c r="A4" s="1"/>
      <x:c r="B4" s="1"/>
      <x:c r="C4" s="4" t="str">
        <x:v>USD millions. Fiscal years end June 30.</x:v>
      </x:c>
      <x:c r="D4" s="1"/>
      <x:c r="E4" s="1"/>
      <x:c r="F4" s="1"/>
      <x:c r="G4" s="1"/>
      <x:c r="H4" s="1"/>
      <x:c r="I4" s="1"/>
      <x:c r="J4" s="1"/>
      <x:c r="K4" s="1"/>
    </x:row>
    <x:row r="5" ht="21" customHeight="1">
      <x:c r="A5" s="1"/>
      <x:c r="B5" s="1"/>
      <x:c r="C5" s="1" t="str">
        <x:v>Case selector (1–3)</x:v>
      </x:c>
      <x:c r="D5" s="11" t="n">
        <x:v>1</x:v>
      </x:c>
      <x:c r="E5" s="5" t="str">
        <x:f>CHOOSE(D5,"Base","Downside","Upside")</x:f>
        <x:v>Base</x:v>
      </x:c>
      <x:c r="F5" s="1"/>
      <x:c r="G5" s="1" t="str">
        <x:v>1 Base / 2 Downside / 3 Upside</x:v>
      </x:c>
      <x:c r="H5" s="1"/>
      <x:c r="I5" s="1"/>
      <x:c r="J5" s="1"/>
      <x:c r="K5" s="1"/>
    </x:row>
    <x:row r="6" ht="21" customHeight="1">
      <x:c r="A6" s="1"/>
      <x:c r="B6" s="1"/>
      <x:c r="C6" s="1" t="str">
        <x:v>Blue inputs are editable. Active rows feed Model.</x:v>
      </x:c>
      <x:c r="D6" s="1"/>
      <x:c r="E6" s="1"/>
      <x:c r="F6" s="1"/>
      <x:c r="G6" s="1"/>
      <x:c r="H6" s="1"/>
      <x:c r="I6" s="1"/>
      <x:c r="J6" s="1"/>
      <x:c r="K6" s="1"/>
    </x:row>
    <x:row r="7" ht="21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</x:row>
    <x:row r="8" ht="21" customHeight="1">
      <x:c r="A8" s="1"/>
      <x:c r="B8" s="1"/>
      <x:c r="C8" s="15" t="str">
        <x:v>Metric</x:v>
      </x:c>
      <x:c r="D8" s="15" t="str">
        <x:v>FY:24 A</x:v>
      </x:c>
      <x:c r="E8" s="15" t="str">
        <x:v>FY:25 A</x:v>
      </x:c>
      <x:c r="F8" s="15" t="str">
        <x:v>FY:26 A</x:v>
      </x:c>
      <x:c r="G8" s="15" t="str">
        <x:v>FY:27 E</x:v>
      </x:c>
      <x:c r="H8" s="1"/>
      <x:c r="I8" s="1"/>
      <x:c r="J8" s="1"/>
      <x:c r="K8" s="1"/>
    </x:row>
    <x:row r="9" ht="21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</x:row>
    <x:row r="10" ht="21" customHeight="1">
      <x:c r="A10" s="1"/>
      <x:c r="B10" s="1"/>
      <x:c r="C10" s="21" t="str">
        <x:v>Productivity: revenue growth</x:v>
      </x:c>
      <x:c r="D10" s="21"/>
      <x:c r="E10" s="21"/>
      <x:c r="F10" s="21"/>
      <x:c r="G10" s="21"/>
      <x:c r="H10" s="1"/>
      <x:c r="I10" s="1" t="str">
        <x:v>Assumption rationale</x:v>
      </x:c>
      <x:c r="J10" s="1"/>
      <x:c r="K10" s="1"/>
    </x:row>
    <x:row r="11" ht="21" customHeight="1">
      <x:c r="A11" s="1"/>
      <x:c r="B11" s="1"/>
      <x:c r="C11" s="1" t="str">
        <x:v>Active selection</x:v>
      </x:c>
      <x:c r="D11" s="1"/>
      <x:c r="E11" s="1"/>
      <x:c r="F11" s="29" t="n">
        <x:f>'Model'!F11</x:f>
        <x:v>0.15881135667577184</x:v>
      </x:c>
      <x:c r="G11" s="27" t="n">
        <x:f>CHOOSE($D$5,IF(ISNUMBER(G12),G12,"n.a."),IF(ISNUMBER(G13),G13,"n.a."),IF(ISNUMBER(G14),G14,"n.a."))</x:f>
        <x:v>0.15</x:v>
      </x:c>
      <x:c r="H11" s="1"/>
      <x:c r="I11" s="1"/>
      <x:c r="J11" s="1"/>
      <x:c r="K11" s="1"/>
    </x:row>
    <x:row r="12" ht="21" customHeight="1">
      <x:c r="A12" s="1"/>
      <x:c r="B12" s="1"/>
      <x:c r="C12" s="1" t="str">
        <x:v>Base</x:v>
      </x:c>
      <x:c r="D12" s="1"/>
      <x:c r="E12" s="1"/>
      <x:c r="F12" s="26"/>
      <x:c r="G12" s="28" t="n">
        <x:v>0.15</x:v>
      </x:c>
      <x:c r="H12" s="1"/>
      <x:c r="I12" s="53" t="str">
        <x:v>Productivity revenue cases span 10% to 20%. Base uses 15% growth. Cost ratio is flat in Base; operating expenses grow 8%.</x:v>
      </x:c>
      <x:c r="J12" s="53"/>
      <x:c r="K12" s="53"/>
    </x:row>
    <x:row r="13" ht="21" customHeight="1">
      <x:c r="A13" s="1"/>
      <x:c r="B13" s="1"/>
      <x:c r="C13" s="1" t="str">
        <x:v>Downside</x:v>
      </x:c>
      <x:c r="D13" s="1"/>
      <x:c r="E13" s="1"/>
      <x:c r="F13" s="26"/>
      <x:c r="G13" s="28" t="n">
        <x:v>0.1</x:v>
      </x:c>
      <x:c r="H13" s="1"/>
      <x:c r="I13" s="53"/>
      <x:c r="J13" s="53"/>
      <x:c r="K13" s="53"/>
    </x:row>
    <x:row r="14" ht="21" customHeight="1">
      <x:c r="A14" s="1"/>
      <x:c r="B14" s="1"/>
      <x:c r="C14" s="1" t="str">
        <x:v>Upside</x:v>
      </x:c>
      <x:c r="D14" s="1"/>
      <x:c r="E14" s="1"/>
      <x:c r="F14" s="26"/>
      <x:c r="G14" s="28" t="n">
        <x:v>0.2</x:v>
      </x:c>
      <x:c r="H14" s="1"/>
      <x:c r="I14" s="53"/>
      <x:c r="J14" s="53"/>
      <x:c r="K14" s="53"/>
    </x:row>
    <x:row r="15" ht="21" customHeight="1">
      <x:c r="A15" s="1"/>
      <x:c r="B15" s="1"/>
      <x:c r="C15" s="21" t="str">
        <x:v>Productivity: cost ratio change</x:v>
      </x:c>
      <x:c r="D15" s="21"/>
      <x:c r="E15" s="21"/>
      <x:c r="F15" s="21"/>
      <x:c r="G15" s="21"/>
      <x:c r="H15" s="1"/>
      <x:c r="I15" s="53"/>
      <x:c r="J15" s="53"/>
      <x:c r="K15" s="53"/>
    </x:row>
    <x:row r="16" ht="21" customHeight="1">
      <x:c r="A16" s="1"/>
      <x:c r="B16" s="1"/>
      <x:c r="C16" s="1" t="str">
        <x:v>Active selection</x:v>
      </x:c>
      <x:c r="D16" s="1"/>
      <x:c r="E16" s="1"/>
      <x:c r="F16" s="26" t="str">
        <x:v>pp change</x:v>
      </x:c>
      <x:c r="G16" s="27" t="n">
        <x:f>CHOOSE($D$5,IF(ISNUMBER(G17),G17,"n.a."),IF(ISNUMBER(G18),G18,"n.a."),IF(ISNUMBER(G19),G19,"n.a."))</x:f>
        <x:v>0</x:v>
      </x:c>
      <x:c r="H16" s="1"/>
      <x:c r="I16" s="53"/>
      <x:c r="J16" s="53"/>
      <x:c r="K16" s="53"/>
    </x:row>
    <x:row r="17" ht="21" customHeight="1">
      <x:c r="A17" s="1"/>
      <x:c r="B17" s="1"/>
      <x:c r="C17" s="1" t="str">
        <x:v>Base</x:v>
      </x:c>
      <x:c r="D17" s="1"/>
      <x:c r="E17" s="1"/>
      <x:c r="F17" s="26"/>
      <x:c r="G17" s="28" t="n">
        <x:v>0</x:v>
      </x:c>
      <x:c r="H17" s="1"/>
      <x:c r="I17" s="1"/>
      <x:c r="J17" s="1"/>
      <x:c r="K17" s="1"/>
    </x:row>
    <x:row r="18" ht="21" customHeight="1">
      <x:c r="A18" s="1"/>
      <x:c r="B18" s="1"/>
      <x:c r="C18" s="1" t="str">
        <x:v>Downside</x:v>
      </x:c>
      <x:c r="D18" s="1"/>
      <x:c r="E18" s="1"/>
      <x:c r="F18" s="26"/>
      <x:c r="G18" s="28" t="n">
        <x:v>0.01</x:v>
      </x:c>
      <x:c r="H18" s="1"/>
      <x:c r="I18" s="53" t="str">
        <x:v>Cloud revenue cases span 15% to 35%. Base uses 25% growth and a 1 percentage point increase in cost of revenue/revenue. Operating expenses grow 10%.</x:v>
      </x:c>
      <x:c r="J18" s="53"/>
      <x:c r="K18" s="53"/>
    </x:row>
    <x:row r="19" ht="21" customHeight="1">
      <x:c r="A19" s="1"/>
      <x:c r="B19" s="1"/>
      <x:c r="C19" s="1" t="str">
        <x:v>Upside</x:v>
      </x:c>
      <x:c r="D19" s="1"/>
      <x:c r="E19" s="1"/>
      <x:c r="F19" s="26"/>
      <x:c r="G19" s="28" t="n">
        <x:v>-0.005</x:v>
      </x:c>
      <x:c r="H19" s="1"/>
      <x:c r="I19" s="53"/>
      <x:c r="J19" s="53"/>
      <x:c r="K19" s="53"/>
    </x:row>
    <x:row r="20" ht="21" customHeight="1">
      <x:c r="A20" s="1"/>
      <x:c r="B20" s="1"/>
      <x:c r="C20" s="21" t="str">
        <x:v>Productivity: opex growth</x:v>
      </x:c>
      <x:c r="D20" s="21"/>
      <x:c r="E20" s="21"/>
      <x:c r="F20" s="21"/>
      <x:c r="G20" s="21"/>
      <x:c r="H20" s="1"/>
      <x:c r="I20" s="53"/>
      <x:c r="J20" s="53"/>
      <x:c r="K20" s="53"/>
    </x:row>
    <x:row r="21" ht="21" customHeight="1">
      <x:c r="A21" s="1"/>
      <x:c r="B21" s="1"/>
      <x:c r="C21" s="1" t="str">
        <x:v>Active selection</x:v>
      </x:c>
      <x:c r="D21" s="1"/>
      <x:c r="E21" s="1"/>
      <x:c r="F21" s="29" t="n">
        <x:f>'Model'!F16</x:f>
        <x:v>0.08684256508824051</x:v>
      </x:c>
      <x:c r="G21" s="27" t="n">
        <x:f>CHOOSE($D$5,IF(ISNUMBER(G22),G22,"n.a."),IF(ISNUMBER(G23),G23,"n.a."),IF(ISNUMBER(G24),G24,"n.a."))</x:f>
        <x:v>0.08</x:v>
      </x:c>
      <x:c r="H21" s="1"/>
      <x:c r="I21" s="53"/>
      <x:c r="J21" s="53"/>
      <x:c r="K21" s="53"/>
    </x:row>
    <x:row r="22" ht="21" customHeight="1">
      <x:c r="A22" s="1"/>
      <x:c r="B22" s="1"/>
      <x:c r="C22" s="1" t="str">
        <x:v>Base</x:v>
      </x:c>
      <x:c r="D22" s="1"/>
      <x:c r="E22" s="1"/>
      <x:c r="F22" s="26"/>
      <x:c r="G22" s="28" t="n">
        <x:v>0.08</x:v>
      </x:c>
      <x:c r="H22" s="1"/>
      <x:c r="I22" s="53"/>
      <x:c r="J22" s="53"/>
      <x:c r="K22" s="53"/>
    </x:row>
    <x:row r="23" ht="21" customHeight="1">
      <x:c r="A23" s="1"/>
      <x:c r="B23" s="1"/>
      <x:c r="C23" s="1" t="str">
        <x:v>Downside</x:v>
      </x:c>
      <x:c r="D23" s="1"/>
      <x:c r="E23" s="1"/>
      <x:c r="F23" s="26"/>
      <x:c r="G23" s="28" t="n">
        <x:v>0.08</x:v>
      </x:c>
      <x:c r="H23" s="1"/>
      <x:c r="I23" s="1"/>
      <x:c r="J23" s="1"/>
      <x:c r="K23" s="1"/>
    </x:row>
    <x:row r="24" ht="21" customHeight="1">
      <x:c r="A24" s="1"/>
      <x:c r="B24" s="1"/>
      <x:c r="C24" s="1" t="str">
        <x:v>Upside</x:v>
      </x:c>
      <x:c r="D24" s="1"/>
      <x:c r="E24" s="1"/>
      <x:c r="F24" s="26"/>
      <x:c r="G24" s="28" t="n">
        <x:v>0.1</x:v>
      </x:c>
      <x:c r="H24" s="1"/>
      <x:c r="I24" s="53" t="str">
        <x:v>Personal Computing revenue cases span -5% to 5%. Base holds revenue and cost ratio flat; operating expenses grow 3%.</x:v>
      </x:c>
      <x:c r="J24" s="53"/>
      <x:c r="K24" s="53"/>
    </x:row>
    <x:row r="25" ht="21" customHeight="1">
      <x:c r="A25" s="1"/>
      <x:c r="B25" s="1"/>
      <x:c r="C25" s="21" t="str">
        <x:v>Cloud: revenue growth</x:v>
      </x:c>
      <x:c r="D25" s="21"/>
      <x:c r="E25" s="21"/>
      <x:c r="F25" s="21"/>
      <x:c r="G25" s="21"/>
      <x:c r="H25" s="1"/>
      <x:c r="I25" s="53"/>
      <x:c r="J25" s="53"/>
      <x:c r="K25" s="53"/>
    </x:row>
    <x:row r="26" ht="21" customHeight="1">
      <x:c r="A26" s="1"/>
      <x:c r="B26" s="1"/>
      <x:c r="C26" s="1" t="str">
        <x:v>Active selection</x:v>
      </x:c>
      <x:c r="D26" s="1"/>
      <x:c r="E26" s="1"/>
      <x:c r="F26" s="29" t="n">
        <x:f>'Model'!F23</x:f>
        <x:v>0.29667341081259124</x:v>
      </x:c>
      <x:c r="G26" s="27" t="n">
        <x:f>CHOOSE($D$5,IF(ISNUMBER(G27),G27,"n.a."),IF(ISNUMBER(G28),G28,"n.a."),IF(ISNUMBER(G29),G29,"n.a."))</x:f>
        <x:v>0.25</x:v>
      </x:c>
      <x:c r="H26" s="1"/>
      <x:c r="I26" s="53"/>
      <x:c r="J26" s="53"/>
      <x:c r="K26" s="53"/>
    </x:row>
    <x:row r="27" ht="21" customHeight="1">
      <x:c r="A27" s="1"/>
      <x:c r="B27" s="1"/>
      <x:c r="C27" s="1" t="str">
        <x:v>Base</x:v>
      </x:c>
      <x:c r="D27" s="1"/>
      <x:c r="E27" s="1"/>
      <x:c r="F27" s="26"/>
      <x:c r="G27" s="28" t="n">
        <x:v>0.25</x:v>
      </x:c>
      <x:c r="H27" s="1"/>
      <x:c r="I27" s="53"/>
      <x:c r="J27" s="53"/>
      <x:c r="K27" s="53"/>
    </x:row>
    <x:row r="28" ht="21" customHeight="1">
      <x:c r="A28" s="1"/>
      <x:c r="B28" s="1"/>
      <x:c r="C28" s="1" t="str">
        <x:v>Downside</x:v>
      </x:c>
      <x:c r="D28" s="1"/>
      <x:c r="E28" s="1"/>
      <x:c r="F28" s="26"/>
      <x:c r="G28" s="28" t="n">
        <x:v>0.15</x:v>
      </x:c>
      <x:c r="H28" s="1"/>
      <x:c r="I28" s="53"/>
      <x:c r="J28" s="53"/>
      <x:c r="K28" s="53"/>
    </x:row>
    <x:row r="29" ht="21" customHeight="1">
      <x:c r="A29" s="1"/>
      <x:c r="B29" s="1"/>
      <x:c r="C29" s="1" t="str">
        <x:v>Upside</x:v>
      </x:c>
      <x:c r="D29" s="1"/>
      <x:c r="E29" s="1"/>
      <x:c r="F29" s="26"/>
      <x:c r="G29" s="28" t="n">
        <x:v>0.35</x:v>
      </x:c>
      <x:c r="H29" s="1"/>
      <x:c r="I29" s="1"/>
      <x:c r="J29" s="1"/>
      <x:c r="K29" s="1"/>
    </x:row>
    <x:row r="30" ht="21" customHeight="1">
      <x:c r="A30" s="1"/>
      <x:c r="B30" s="1"/>
      <x:c r="C30" s="21" t="str">
        <x:v>Cloud: cost ratio change</x:v>
      </x:c>
      <x:c r="D30" s="21"/>
      <x:c r="E30" s="21"/>
      <x:c r="F30" s="21"/>
      <x:c r="G30" s="21"/>
      <x:c r="H30" s="1"/>
      <x:c r="I30" s="1"/>
      <x:c r="J30" s="1"/>
      <x:c r="K30" s="1"/>
    </x:row>
    <x:row r="31" ht="21" customHeight="1">
      <x:c r="A31" s="1"/>
      <x:c r="B31" s="1"/>
      <x:c r="C31" s="1" t="str">
        <x:v>Active selection</x:v>
      </x:c>
      <x:c r="D31" s="1"/>
      <x:c r="E31" s="1"/>
      <x:c r="F31" s="26" t="str">
        <x:v>pp change</x:v>
      </x:c>
      <x:c r="G31" s="27" t="n">
        <x:f>CHOOSE($D$5,IF(ISNUMBER(G32),G32,"n.a."),IF(ISNUMBER(G33),G33,"n.a."),IF(ISNUMBER(G34),G34,"n.a."))</x:f>
        <x:v>0.01</x:v>
      </x:c>
      <x:c r="H31" s="1"/>
      <x:c r="I31" s="1"/>
      <x:c r="J31" s="1"/>
      <x:c r="K31" s="1"/>
    </x:row>
    <x:row r="32" ht="21" customHeight="1">
      <x:c r="A32" s="1"/>
      <x:c r="B32" s="1"/>
      <x:c r="C32" s="1" t="str">
        <x:v>Base</x:v>
      </x:c>
      <x:c r="D32" s="1"/>
      <x:c r="E32" s="1"/>
      <x:c r="F32" s="26"/>
      <x:c r="G32" s="28" t="n">
        <x:v>0.01</x:v>
      </x:c>
      <x:c r="H32" s="1"/>
      <x:c r="I32" s="1"/>
      <x:c r="J32" s="1"/>
      <x:c r="K32" s="1"/>
    </x:row>
    <x:row r="33" ht="21" customHeight="1">
      <x:c r="A33" s="1"/>
      <x:c r="B33" s="1"/>
      <x:c r="C33" s="1" t="str">
        <x:v>Downside</x:v>
      </x:c>
      <x:c r="D33" s="1"/>
      <x:c r="E33" s="1"/>
      <x:c r="F33" s="26"/>
      <x:c r="G33" s="28" t="n">
        <x:v>0.04</x:v>
      </x:c>
      <x:c r="H33" s="1"/>
      <x:c r="I33" s="1"/>
      <x:c r="J33" s="1"/>
      <x:c r="K33" s="1"/>
    </x:row>
    <x:row r="34" ht="21" customHeight="1">
      <x:c r="A34" s="1"/>
      <x:c r="B34" s="1"/>
      <x:c r="C34" s="1" t="str">
        <x:v>Upside</x:v>
      </x:c>
      <x:c r="D34" s="1"/>
      <x:c r="E34" s="1"/>
      <x:c r="F34" s="26"/>
      <x:c r="G34" s="28" t="n">
        <x:v>-0.01</x:v>
      </x:c>
      <x:c r="H34" s="1"/>
      <x:c r="I34" s="1" t="str">
        <x:v>Illustrative planning choices, not company guidance.</x:v>
      </x:c>
      <x:c r="J34" s="1"/>
      <x:c r="K34" s="1"/>
    </x:row>
    <x:row r="35" ht="21" customHeight="1">
      <x:c r="A35" s="1"/>
      <x:c r="B35" s="1"/>
      <x:c r="C35" s="21" t="str">
        <x:v>Cloud: opex growth</x:v>
      </x:c>
      <x:c r="D35" s="21"/>
      <x:c r="E35" s="21"/>
      <x:c r="F35" s="21"/>
      <x:c r="G35" s="21"/>
      <x:c r="H35" s="1"/>
      <x:c r="I35" s="1"/>
      <x:c r="J35" s="1"/>
      <x:c r="K35" s="1"/>
    </x:row>
    <x:row r="36" ht="21" customHeight="1">
      <x:c r="A36" s="1"/>
      <x:c r="B36" s="1"/>
      <x:c r="C36" s="1" t="str">
        <x:v>Active selection</x:v>
      </x:c>
      <x:c r="D36" s="1"/>
      <x:c r="E36" s="1"/>
      <x:c r="F36" s="29" t="n">
        <x:f>'Model'!F28</x:f>
        <x:v>0.0668681701929783</x:v>
      </x:c>
      <x:c r="G36" s="27" t="n">
        <x:f>CHOOSE($D$5,IF(ISNUMBER(G37),G37,"n.a."),IF(ISNUMBER(G38),G38,"n.a."),IF(ISNUMBER(G39),G39,"n.a."))</x:f>
        <x:v>0.1</x:v>
      </x:c>
      <x:c r="H36" s="1"/>
      <x:c r="I36" s="1" t="str">
        <x:v>Cost-ratio inputs are percentage-point changes.</x:v>
      </x:c>
      <x:c r="J36" s="1"/>
      <x:c r="K36" s="1"/>
    </x:row>
    <x:row r="37" ht="21" customHeight="1">
      <x:c r="A37" s="1"/>
      <x:c r="B37" s="1"/>
      <x:c r="C37" s="1" t="str">
        <x:v>Base</x:v>
      </x:c>
      <x:c r="D37" s="1"/>
      <x:c r="E37" s="1"/>
      <x:c r="F37" s="26"/>
      <x:c r="G37" s="28" t="n">
        <x:v>0.1</x:v>
      </x:c>
      <x:c r="H37" s="1"/>
      <x:c r="I37" s="1"/>
      <x:c r="J37" s="1"/>
      <x:c r="K37" s="1"/>
    </x:row>
    <x:row r="38" ht="21" customHeight="1">
      <x:c r="A38" s="1"/>
      <x:c r="B38" s="1"/>
      <x:c r="C38" s="1" t="str">
        <x:v>Downside</x:v>
      </x:c>
      <x:c r="D38" s="1"/>
      <x:c r="E38" s="1"/>
      <x:c r="F38" s="26"/>
      <x:c r="G38" s="28" t="n">
        <x:v>0.1</x:v>
      </x:c>
      <x:c r="H38" s="1"/>
      <x:c r="I38" s="1" t="str">
        <x:v>Historical growth in column F is context, not a forecast input.</x:v>
      </x:c>
      <x:c r="J38" s="1"/>
      <x:c r="K38" s="1"/>
    </x:row>
    <x:row r="39" ht="21" customHeight="1">
      <x:c r="A39" s="1"/>
      <x:c r="B39" s="1"/>
      <x:c r="C39" s="1" t="str">
        <x:v>Upside</x:v>
      </x:c>
      <x:c r="D39" s="1"/>
      <x:c r="E39" s="1"/>
      <x:c r="F39" s="26"/>
      <x:c r="G39" s="28" t="n">
        <x:v>0.12</x:v>
      </x:c>
      <x:c r="H39" s="1"/>
      <x:c r="I39" s="1"/>
      <x:c r="J39" s="1"/>
      <x:c r="K39" s="1"/>
    </x:row>
    <x:row r="40" ht="21" customHeight="1">
      <x:c r="A40" s="1"/>
      <x:c r="B40" s="1"/>
      <x:c r="C40" s="21" t="str">
        <x:v>Personal Computing: revenue growth</x:v>
      </x:c>
      <x:c r="D40" s="21"/>
      <x:c r="E40" s="21"/>
      <x:c r="F40" s="21"/>
      <x:c r="G40" s="21"/>
      <x:c r="H40" s="1"/>
      <x:c r="I40" s="1"/>
      <x:c r="J40" s="1"/>
      <x:c r="K40" s="1"/>
    </x:row>
    <x:row r="41" ht="21" customHeight="1">
      <x:c r="A41" s="1"/>
      <x:c r="B41" s="1"/>
      <x:c r="C41" s="1" t="str">
        <x:v>Active selection</x:v>
      </x:c>
      <x:c r="D41" s="1"/>
      <x:c r="E41" s="1"/>
      <x:c r="F41" s="29" t="n">
        <x:f>'Model'!F35</x:f>
        <x:v>-0.01092426210909625</x:v>
      </x:c>
      <x:c r="G41" s="27" t="n">
        <x:f>CHOOSE($D$5,IF(ISNUMBER(G42),G42,"n.a."),IF(ISNUMBER(G43),G43,"n.a."),IF(ISNUMBER(G44),G44,"n.a."))</x:f>
        <x:v>0</x:v>
      </x:c>
      <x:c r="H41" s="1"/>
      <x:c r="I41" s="1"/>
      <x:c r="J41" s="1"/>
      <x:c r="K41" s="1"/>
    </x:row>
    <x:row r="42" ht="21" customHeight="1">
      <x:c r="A42" s="1"/>
      <x:c r="B42" s="1"/>
      <x:c r="C42" s="1" t="str">
        <x:v>Base</x:v>
      </x:c>
      <x:c r="D42" s="1"/>
      <x:c r="E42" s="1"/>
      <x:c r="F42" s="26"/>
      <x:c r="G42" s="28" t="n">
        <x:v>0</x:v>
      </x:c>
      <x:c r="H42" s="1"/>
      <x:c r="I42" s="1"/>
      <x:c r="J42" s="1"/>
      <x:c r="K42" s="1"/>
    </x:row>
    <x:row r="43" ht="21" customHeight="1">
      <x:c r="A43" s="1"/>
      <x:c r="B43" s="1"/>
      <x:c r="C43" s="1" t="str">
        <x:v>Downside</x:v>
      </x:c>
      <x:c r="D43" s="1"/>
      <x:c r="E43" s="1"/>
      <x:c r="F43" s="26"/>
      <x:c r="G43" s="28" t="n">
        <x:v>-0.05</x:v>
      </x:c>
      <x:c r="H43" s="1"/>
      <x:c r="I43" s="1"/>
      <x:c r="J43" s="1"/>
      <x:c r="K43" s="1"/>
    </x:row>
    <x:row r="44" ht="21" customHeight="1">
      <x:c r="A44" s="1"/>
      <x:c r="B44" s="1"/>
      <x:c r="C44" s="1" t="str">
        <x:v>Upside</x:v>
      </x:c>
      <x:c r="D44" s="1"/>
      <x:c r="E44" s="1"/>
      <x:c r="F44" s="26"/>
      <x:c r="G44" s="28" t="n">
        <x:v>0.05</x:v>
      </x:c>
      <x:c r="H44" s="1"/>
      <x:c r="I44" s="1"/>
      <x:c r="J44" s="1"/>
      <x:c r="K44" s="1"/>
    </x:row>
    <x:row r="45" ht="21" customHeight="1">
      <x:c r="A45" s="1"/>
      <x:c r="B45" s="1"/>
      <x:c r="C45" s="21" t="str">
        <x:v>Personal Computing: cost ratio change</x:v>
      </x:c>
      <x:c r="D45" s="21"/>
      <x:c r="E45" s="21"/>
      <x:c r="F45" s="21"/>
      <x:c r="G45" s="21"/>
      <x:c r="H45" s="1"/>
      <x:c r="I45" s="1"/>
      <x:c r="J45" s="1"/>
      <x:c r="K45" s="1"/>
    </x:row>
    <x:row r="46" ht="21" customHeight="1">
      <x:c r="A46" s="1"/>
      <x:c r="B46" s="1"/>
      <x:c r="C46" s="1" t="str">
        <x:v>Active selection</x:v>
      </x:c>
      <x:c r="D46" s="1"/>
      <x:c r="E46" s="1"/>
      <x:c r="F46" s="26" t="str">
        <x:v>pp change</x:v>
      </x:c>
      <x:c r="G46" s="27" t="n">
        <x:f>CHOOSE($D$5,IF(ISNUMBER(G47),G47,"n.a."),IF(ISNUMBER(G48),G48,"n.a."),IF(ISNUMBER(G49),G49,"n.a."))</x:f>
        <x:v>0</x:v>
      </x:c>
      <x:c r="H46" s="1"/>
      <x:c r="I46" s="1"/>
      <x:c r="J46" s="1"/>
      <x:c r="K46" s="1"/>
    </x:row>
    <x:row r="47" ht="21" customHeight="1">
      <x:c r="A47" s="1"/>
      <x:c r="B47" s="1"/>
      <x:c r="C47" s="1" t="str">
        <x:v>Base</x:v>
      </x:c>
      <x:c r="D47" s="1"/>
      <x:c r="E47" s="1"/>
      <x:c r="F47" s="26"/>
      <x:c r="G47" s="28" t="n">
        <x:v>0</x:v>
      </x:c>
      <x:c r="H47" s="1"/>
      <x:c r="I47" s="1"/>
      <x:c r="J47" s="1"/>
      <x:c r="K47" s="1"/>
    </x:row>
    <x:row r="48" ht="21" customHeight="1">
      <x:c r="A48" s="1"/>
      <x:c r="B48" s="1"/>
      <x:c r="C48" s="1" t="str">
        <x:v>Downside</x:v>
      </x:c>
      <x:c r="D48" s="1"/>
      <x:c r="E48" s="1"/>
      <x:c r="F48" s="26"/>
      <x:c r="G48" s="28" t="n">
        <x:v>0.01</x:v>
      </x:c>
      <x:c r="H48" s="1"/>
      <x:c r="I48" s="1"/>
      <x:c r="J48" s="1"/>
      <x:c r="K48" s="1"/>
    </x:row>
    <x:row r="49" ht="21" customHeight="1">
      <x:c r="A49" s="1"/>
      <x:c r="B49" s="1"/>
      <x:c r="C49" s="1" t="str">
        <x:v>Upside</x:v>
      </x:c>
      <x:c r="D49" s="1"/>
      <x:c r="E49" s="1"/>
      <x:c r="F49" s="26"/>
      <x:c r="G49" s="28" t="n">
        <x:v>-0.01</x:v>
      </x:c>
      <x:c r="H49" s="1"/>
      <x:c r="I49" s="1"/>
      <x:c r="J49" s="1"/>
      <x:c r="K49" s="1"/>
    </x:row>
    <x:row r="50" ht="21" customHeight="1">
      <x:c r="A50" s="1"/>
      <x:c r="B50" s="1"/>
      <x:c r="C50" s="21" t="str">
        <x:v>Personal Computing: opex growth</x:v>
      </x:c>
      <x:c r="D50" s="21"/>
      <x:c r="E50" s="21"/>
      <x:c r="F50" s="21"/>
      <x:c r="G50" s="21"/>
      <x:c r="H50" s="1"/>
      <x:c r="I50" s="1"/>
      <x:c r="J50" s="1"/>
      <x:c r="K50" s="1"/>
    </x:row>
    <x:row r="51" ht="21" customHeight="1">
      <x:c r="A51" s="1"/>
      <x:c r="B51" s="1"/>
      <x:c r="C51" s="1" t="str">
        <x:v>Active selection</x:v>
      </x:c>
      <x:c r="D51" s="1"/>
      <x:c r="E51" s="1"/>
      <x:c r="F51" s="29" t="n">
        <x:f>'Model'!F40</x:f>
        <x:v>0.06165956051164323</x:v>
      </x:c>
      <x:c r="G51" s="27" t="n">
        <x:f>CHOOSE($D$5,IF(ISNUMBER(G52),G52,"n.a."),IF(ISNUMBER(G53),G53,"n.a."),IF(ISNUMBER(G54),G54,"n.a."))</x:f>
        <x:v>0.03</x:v>
      </x:c>
      <x:c r="H51" s="1"/>
      <x:c r="I51" s="1"/>
      <x:c r="J51" s="1"/>
      <x:c r="K51" s="1"/>
    </x:row>
    <x:row r="52" ht="21" customHeight="1">
      <x:c r="A52" s="1"/>
      <x:c r="B52" s="1"/>
      <x:c r="C52" s="1" t="str">
        <x:v>Base</x:v>
      </x:c>
      <x:c r="D52" s="1"/>
      <x:c r="E52" s="1"/>
      <x:c r="F52" s="26"/>
      <x:c r="G52" s="28" t="n">
        <x:v>0.03</x:v>
      </x:c>
      <x:c r="H52" s="1"/>
      <x:c r="I52" s="1"/>
      <x:c r="J52" s="1"/>
      <x:c r="K52" s="1"/>
    </x:row>
    <x:row r="53" ht="21" customHeight="1">
      <x:c r="A53" s="1"/>
      <x:c r="B53" s="1"/>
      <x:c r="C53" s="1" t="str">
        <x:v>Downside</x:v>
      </x:c>
      <x:c r="D53" s="1"/>
      <x:c r="E53" s="1"/>
      <x:c r="F53" s="26"/>
      <x:c r="G53" s="28" t="n">
        <x:v>0.03</x:v>
      </x:c>
      <x:c r="H53" s="1"/>
      <x:c r="I53" s="1"/>
      <x:c r="J53" s="1"/>
      <x:c r="K53" s="1"/>
    </x:row>
    <x:row r="54" ht="21" customHeight="1">
      <x:c r="A54" s="1"/>
      <x:c r="B54" s="1"/>
      <x:c r="C54" s="1" t="str">
        <x:v>Upside</x:v>
      </x:c>
      <x:c r="D54" s="1"/>
      <x:c r="E54" s="1"/>
      <x:c r="F54" s="26"/>
      <x:c r="G54" s="28" t="n">
        <x:v>0.05</x:v>
      </x:c>
      <x:c r="H54" s="1"/>
      <x:c r="I54" s="1"/>
      <x:c r="J54" s="1"/>
      <x:c r="K54" s="1"/>
    </x:row>
    <x:row r="55" ht="21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</x:row>
    <x:row r="56" ht="21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</x:row>
    <x:row r="57" ht="21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</x:row>
    <x:row r="58" ht="21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</x:row>
    <x:row r="59" ht="21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</x:row>
    <x:row r="60" ht="21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</x:row>
    <x:row r="61" ht="21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</x:row>
    <x:row r="62" ht="21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</x:row>
    <x:row r="63" ht="21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</x:row>
    <x:row r="64" ht="21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</x:row>
    <x:row r="65" ht="21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</x:row>
  </x:sheetData>
  <x:mergeCells>
    <x:mergeCell ref="I12:K16"/>
    <x:mergeCell ref="I18:K22"/>
    <x:mergeCell ref="I24:K28"/>
  </x:mergeCells>
  <x:dataValidations count="1">
    <x:dataValidation type="whole" operator="between" sqref="D5">
      <x:formula1>1</x:formula1>
      <x:formula2>3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39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</x:cols>
  <x:sheetData>
    <x:row r="1" ht="21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</x:row>
    <x:row r="2" ht="21" customHeight="1">
      <x:c r="A2" s="1"/>
      <x:c r="B2" s="1"/>
      <x:c r="C2" s="2" t="str">
        <x:v>Segment operating model</x:v>
      </x:c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</x:row>
    <x:row r="3" ht="21" customHeight="1">
      <x:c r="A3" s="1"/>
      <x:c r="B3" s="1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</x:row>
    <x:row r="4" ht="21" customHeight="1">
      <x:c r="A4" s="1"/>
      <x:c r="B4" s="1"/>
      <x:c r="C4" s="4" t="str">
        <x:v>USD millions. Fiscal years end June 30.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</x:row>
    <x:row r="5" ht="21" customHeight="1">
      <x:c r="A5" s="1"/>
      <x:c r="B5" s="1"/>
      <x:c r="C5" s="1" t="str">
        <x:v>Case selected:</x:v>
      </x:c>
      <x:c r="D5" s="8" t="str">
        <x:f>'Assumptions'!E5</x:f>
        <x:v>Base</x:v>
      </x:c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</x:row>
    <x:row r="6" ht="21" customHeight="1">
      <x:c r="A6" s="1"/>
      <x:c r="B6" s="1"/>
      <x:c r="C6" s="1"/>
      <x:c r="D6" s="1"/>
      <x:c r="E6" s="1"/>
      <x:c r="F6" s="1" t="str">
        <x:v>Cloud growth shock</x:v>
      </x:c>
      <x:c r="G6" s="41" t="n">
        <x:v>0</x:v>
      </x:c>
      <x:c r="H6" s="1"/>
      <x:c r="I6" s="1"/>
      <x:c r="J6" s="1"/>
      <x:c r="K6" s="1"/>
      <x:c r="L6" s="1"/>
      <x:c r="M6" s="1"/>
      <x:c r="N6" s="1"/>
      <x:c r="O6" s="1"/>
      <x:c r="P6" s="1"/>
      <x:c r="Q6" s="1"/>
    </x:row>
    <x:row r="7" ht="21" customHeight="1">
      <x:c r="A7" s="1"/>
      <x:c r="B7" s="1"/>
      <x:c r="C7" s="1"/>
      <x:c r="D7" s="1"/>
      <x:c r="E7" s="1"/>
      <x:c r="F7" s="1" t="str">
        <x:v>Cloud cost-ratio shock</x:v>
      </x:c>
      <x:c r="G7" s="41" t="n">
        <x:v>0</x:v>
      </x:c>
      <x:c r="H7" s="1"/>
      <x:c r="I7" s="1"/>
      <x:c r="J7" s="1"/>
      <x:c r="K7" s="1"/>
      <x:c r="L7" s="1"/>
      <x:c r="M7" s="1"/>
      <x:c r="N7" s="1"/>
      <x:c r="O7" s="1"/>
      <x:c r="P7" s="1"/>
      <x:c r="Q7" s="1"/>
    </x:row>
    <x:row r="8" ht="25" customHeight="1">
      <x:c r="A8" s="1"/>
      <x:c r="B8" s="1"/>
      <x:c r="C8" s="15" t="str">
        <x:v>Metric</x:v>
      </x:c>
      <x:c r="D8" s="15" t="str">
        <x:v>FY:24 A</x:v>
      </x:c>
      <x:c r="E8" s="15" t="str">
        <x:v>FY:25 A</x:v>
      </x:c>
      <x:c r="F8" s="15" t="str">
        <x:v>FY:26 A</x:v>
      </x:c>
      <x:c r="G8" s="15" t="str">
        <x:v>FY:27 E</x:v>
      </x:c>
      <x:c r="H8" s="1"/>
      <x:c r="I8" s="1"/>
      <x:c r="J8" s="1"/>
      <x:c r="K8" s="1"/>
      <x:c r="L8" s="1"/>
      <x:c r="M8" s="1"/>
      <x:c r="N8" s="1"/>
      <x:c r="O8" s="1"/>
      <x:c r="P8" s="1"/>
      <x:c r="Q8" s="1"/>
    </x:row>
    <x:row r="9" ht="21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 t="str">
        <x:v>Operating income sensitivity (USD millions)</x:v>
      </x:c>
      <x:c r="L9" s="1"/>
      <x:c r="M9" s="1"/>
      <x:c r="N9" s="1"/>
      <x:c r="O9" s="1"/>
      <x:c r="P9" s="1"/>
      <x:c r="Q9" s="1"/>
    </x:row>
    <x:row r="10" ht="25" customHeight="1">
      <x:c r="A10" s="1"/>
      <x:c r="B10" s="1"/>
      <x:c r="C10" s="14" t="str">
        <x:v>Productivity and Business Processes</x:v>
      </x:c>
      <x:c r="D10" s="14"/>
      <x:c r="E10" s="14"/>
      <x:c r="F10" s="14"/>
      <x:c r="G10" s="14"/>
      <x:c r="H10" s="1"/>
      <x:c r="I10" s="1"/>
      <x:c r="J10" s="1"/>
      <x:c r="K10" s="1"/>
      <x:c r="L10" s="1" t="str">
        <x:v>Cloud revenue growth shock</x:v>
      </x:c>
      <x:c r="M10" s="1"/>
      <x:c r="N10" s="1"/>
      <x:c r="O10" s="1"/>
      <x:c r="P10" s="1"/>
      <x:c r="Q10" s="1"/>
    </x:row>
    <x:row r="11" ht="21" customHeight="1">
      <x:c r="A11" s="1"/>
      <x:c r="B11" s="1"/>
      <x:c r="C11" s="4" t="str">
        <x:v>Revenue growth</x:v>
      </x:c>
      <x:c r="D11" s="35" t="str">
        <x:v>n.a.</x:v>
      </x:c>
      <x:c r="E11" s="36" t="n">
        <x:f>E12/D12-1</x:f>
        <x:v>0.13096798352368477</x:v>
      </x:c>
      <x:c r="F11" s="36" t="n">
        <x:f>F12/E12-1</x:f>
        <x:v>0.15881135667577184</x:v>
      </x:c>
      <x:c r="G11" s="37" t="n">
        <x:f>'Assumptions'!G11</x:f>
        <x:v>0.15</x:v>
      </x:c>
      <x:c r="H11" s="1"/>
      <x:c r="I11" s="1"/>
      <x:c r="J11" s="1"/>
      <x:c r="K11" s="45" t="n">
        <x:f>G51</x:f>
        <x:v>185472.36250000002</x:v>
      </x:c>
      <x:c r="L11" s="47" t="n">
        <x:v>-0.1</x:v>
      </x:c>
      <x:c r="M11" s="47" t="n">
        <x:v>-0.05</x:v>
      </x:c>
      <x:c r="N11" s="47" t="n">
        <x:v>0</x:v>
      </x:c>
      <x:c r="O11" s="47" t="n">
        <x:v>0.05</x:v>
      </x:c>
      <x:c r="P11" s="47" t="n">
        <x:v>0.1</x:v>
      </x:c>
      <x:c r="Q11" s="1"/>
    </x:row>
    <x:row r="12" ht="21" customHeight="1">
      <x:c r="A12" s="1"/>
      <x:c r="B12" s="1"/>
      <x:c r="C12" s="1" t="str">
        <x:v>Revenue</x:v>
      </x:c>
      <x:c r="D12" s="56" t="n">
        <x:f>'Actuals'!D11</x:f>
        <x:v>106820</x:v>
      </x:c>
      <x:c r="E12" s="56" t="n">
        <x:f>'Actuals'!E11</x:f>
        <x:v>120810</x:v>
      </x:c>
      <x:c r="F12" s="56" t="n">
        <x:f>'Actuals'!F11</x:f>
        <x:v>139996</x:v>
      </x:c>
      <x:c r="G12" s="57" t="n">
        <x:f>F12*(1+G11)</x:f>
        <x:v>160995.4</x:v>
      </x:c>
      <x:c r="H12" s="1"/>
      <x:c r="I12" s="1"/>
      <x:c r="J12" s="1"/>
      <x:c r="K12" s="49" t="n">
        <x:v>-0.02</x:v>
      </x:c>
      <x:c r="L12" s="16" t="n">
        <x:f t="dataTable" ref="L12:P16" dt2D="1" r1="G6" r2="G7"/>
        <x:v>180787.84649999999</x:v>
      </x:c>
      <x:c r="M12" s="16" t="n">
        <x:v>184852.492</x:v>
      </x:c>
      <x:c r="N12" s="16" t="n">
        <x:v>188917.1375</x:v>
      </x:c>
      <x:c r="O12" s="16" t="n">
        <x:v>192981.78300000002</x:v>
      </x:c>
      <x:c r="P12" s="16" t="n">
        <x:v>197046.42850000004</x:v>
      </x:c>
      <x:c r="Q12" s="1"/>
    </x:row>
    <x:row r="13" ht="21" customHeight="1">
      <x:c r="A13" s="1"/>
      <x:c r="B13" s="1"/>
      <x:c r="C13" s="4" t="str">
        <x:v>Cost of revenue / revenue</x:v>
      </x:c>
      <x:c r="D13" s="36" t="n">
        <x:f>D14/D12</x:f>
        <x:v>0.18358921550271484</x:v>
      </x:c>
      <x:c r="E13" s="36" t="n">
        <x:f>E14/E12</x:f>
        <x:v>0.18559721877328036</x:v>
      </x:c>
      <x:c r="F13" s="36" t="n">
        <x:f>F14/F12</x:f>
        <x:v>0.1786979627989371</x:v>
      </x:c>
      <x:c r="G13" s="37" t="n">
        <x:f>F13+'Assumptions'!G16</x:f>
        <x:v>0.1786979627989371</x:v>
      </x:c>
      <x:c r="H13" s="1"/>
      <x:c r="I13" s="1"/>
      <x:c r="J13" s="1"/>
      <x:c r="K13" s="49" t="n">
        <x:v>-0.01</x:v>
      </x:c>
      <x:c r="L13" s="16" t="n">
        <x:v>179203.25</x:v>
      </x:c>
      <x:c r="M13" s="16" t="n">
        <x:v>183199</x:v>
      </x:c>
      <x:c r="N13" s="16" t="n">
        <x:v>187194.75</x:v>
      </x:c>
      <x:c r="O13" s="16" t="n">
        <x:v>191190.50000000003</x:v>
      </x:c>
      <x:c r="P13" s="16" t="n">
        <x:v>195186.25</x:v>
      </x:c>
      <x:c r="Q13" s="1"/>
    </x:row>
    <x:row r="14" ht="21" customHeight="1">
      <x:c r="A14" s="1"/>
      <x:c r="B14" s="1"/>
      <x:c r="C14" s="1" t="str">
        <x:v>Cost of revenue</x:v>
      </x:c>
      <x:c r="D14" s="31" t="n">
        <x:f>'Actuals'!D12</x:f>
        <x:v>19611</x:v>
      </x:c>
      <x:c r="E14" s="31" t="n">
        <x:f>'Actuals'!E12</x:f>
        <x:v>22422</x:v>
      </x:c>
      <x:c r="F14" s="31" t="n">
        <x:f>'Actuals'!F12</x:f>
        <x:v>25017</x:v>
      </x:c>
      <x:c r="G14" s="30" t="n">
        <x:f>G12*G13</x:f>
        <x:v>28769.549999999996</x:v>
      </x:c>
      <x:c r="H14" s="1"/>
      <x:c r="I14" s="1"/>
      <x:c r="J14" s="1"/>
      <x:c r="K14" s="49" t="n">
        <x:v>0</x:v>
      </x:c>
      <x:c r="L14" s="16" t="n">
        <x:v>177618.65350000001</x:v>
      </x:c>
      <x:c r="M14" s="16" t="n">
        <x:v>181545.508</x:v>
      </x:c>
      <x:c r="N14" s="50" t="n">
        <x:v>185472.36250000002</x:v>
      </x:c>
      <x:c r="O14" s="16" t="n">
        <x:v>189399.217</x:v>
      </x:c>
      <x:c r="P14" s="16" t="n">
        <x:v>193326.07150000002</x:v>
      </x:c>
      <x:c r="Q14" s="1"/>
    </x:row>
    <x:row r="15" ht="21" customHeight="1">
      <x:c r="A15" s="1"/>
      <x:c r="B15" s="1"/>
      <x:c r="C15" s="1" t="str">
        <x:v>Gross profit</x:v>
      </x:c>
      <x:c r="D15" s="30" t="n">
        <x:f>D12-D14</x:f>
        <x:v>87209</x:v>
      </x:c>
      <x:c r="E15" s="30" t="n">
        <x:f>E12-E14</x:f>
        <x:v>98388</x:v>
      </x:c>
      <x:c r="F15" s="30" t="n">
        <x:f>F12-F14</x:f>
        <x:v>114979</x:v>
      </x:c>
      <x:c r="G15" s="30" t="n">
        <x:f>G12-G14</x:f>
        <x:v>132225.85</x:v>
      </x:c>
      <x:c r="H15" s="1"/>
      <x:c r="I15" s="1"/>
      <x:c r="J15" s="1"/>
      <x:c r="K15" s="49" t="n">
        <x:v>0.01</x:v>
      </x:c>
      <x:c r="L15" s="16" t="n">
        <x:v>176034.057</x:v>
      </x:c>
      <x:c r="M15" s="16" t="n">
        <x:v>179892.016</x:v>
      </x:c>
      <x:c r="N15" s="16" t="n">
        <x:v>183749.975</x:v>
      </x:c>
      <x:c r="O15" s="16" t="n">
        <x:v>187607.934</x:v>
      </x:c>
      <x:c r="P15" s="16" t="n">
        <x:v>191465.893</x:v>
      </x:c>
      <x:c r="Q15" s="1"/>
    </x:row>
    <x:row r="16" ht="21" customHeight="1">
      <x:c r="A16" s="1"/>
      <x:c r="B16" s="1"/>
      <x:c r="C16" s="4" t="str">
        <x:v>Operating expense growth</x:v>
      </x:c>
      <x:c r="D16" s="35" t="str">
        <x:v>n.a.</x:v>
      </x:c>
      <x:c r="E16" s="36" t="n">
        <x:f>E17/D17-1</x:f>
        <x:v>0.03873239436619724</x:v>
      </x:c>
      <x:c r="F16" s="36" t="n">
        <x:f>F17/E17-1</x:f>
        <x:v>0.08684256508824051</x:v>
      </x:c>
      <x:c r="G16" s="37" t="n">
        <x:f>'Assumptions'!G21</x:f>
        <x:v>0.08</x:v>
      </x:c>
      <x:c r="H16" s="1"/>
      <x:c r="I16" s="1"/>
      <x:c r="J16" s="1"/>
      <x:c r="K16" s="49" t="n">
        <x:v>0.02</x:v>
      </x:c>
      <x:c r="L16" s="16" t="n">
        <x:v>174449.4605</x:v>
      </x:c>
      <x:c r="M16" s="16" t="n">
        <x:v>178238.524</x:v>
      </x:c>
      <x:c r="N16" s="16" t="n">
        <x:v>182027.58750000002</x:v>
      </x:c>
      <x:c r="O16" s="16" t="n">
        <x:v>185816.651</x:v>
      </x:c>
      <x:c r="P16" s="16" t="n">
        <x:v>189605.7145</x:v>
      </x:c>
      <x:c r="Q16" s="1"/>
    </x:row>
    <x:row r="17" ht="21" customHeight="1">
      <x:c r="A17" s="1"/>
      <x:c r="B17" s="1"/>
      <x:c r="C17" s="1" t="str">
        <x:v>Operating expenses</x:v>
      </x:c>
      <x:c r="D17" s="31" t="n">
        <x:f>'Actuals'!D13</x:f>
        <x:v>27548</x:v>
      </x:c>
      <x:c r="E17" s="31" t="n">
        <x:f>'Actuals'!E13</x:f>
        <x:v>28615</x:v>
      </x:c>
      <x:c r="F17" s="31" t="n">
        <x:f>'Actuals'!F13</x:f>
        <x:v>31100</x:v>
      </x:c>
      <x:c r="G17" s="30" t="n">
        <x:f>F17*(1+G16)</x:f>
        <x:v>33588</x:v>
      </x:c>
      <x:c r="H17" s="1"/>
      <x:c r="I17" s="1"/>
      <x:c r="J17" s="1"/>
      <x:c r="K17" s="1"/>
      <x:c r="L17" s="1"/>
      <x:c r="M17" s="1"/>
      <x:c r="N17" s="1"/>
      <x:c r="O17" s="1"/>
      <x:c r="P17" s="1"/>
      <x:c r="Q17" s="1"/>
    </x:row>
    <x:row r="18" ht="21" customHeight="1">
      <x:c r="A18" s="1"/>
      <x:c r="B18" s="1"/>
      <x:c r="C18" s="38" t="str">
        <x:v>Operating income</x:v>
      </x:c>
      <x:c r="D18" s="58" t="n">
        <x:f>D15-D17</x:f>
        <x:v>59661</x:v>
      </x:c>
      <x:c r="E18" s="58" t="n">
        <x:f>E15-E17</x:f>
        <x:v>69773</x:v>
      </x:c>
      <x:c r="F18" s="58" t="n">
        <x:f>F15-F17</x:f>
        <x:v>83879</x:v>
      </x:c>
      <x:c r="G18" s="58" t="n">
        <x:f>G15-G17</x:f>
        <x:v>98637.85</x:v>
      </x:c>
      <x:c r="H18" s="1"/>
      <x:c r="I18" s="1"/>
      <x:c r="J18" s="1"/>
      <x:c r="K18" s="1" t="str">
        <x:v>Rows: Cloud cost-of-revenue ratio shock (pp).</x:v>
      </x:c>
      <x:c r="L18" s="1"/>
      <x:c r="M18" s="1"/>
      <x:c r="N18" s="1"/>
      <x:c r="O18" s="1"/>
      <x:c r="P18" s="1"/>
      <x:c r="Q18" s="1"/>
    </x:row>
    <x:row r="19" ht="21" customHeight="1">
      <x:c r="A19" s="1"/>
      <x:c r="B19" s="1"/>
      <x:c r="C19" s="4" t="str">
        <x:v>Operating margin</x:v>
      </x:c>
      <x:c r="D19" s="36" t="n">
        <x:f>D18/D12</x:f>
        <x:v>0.558519003931848</x:v>
      </x:c>
      <x:c r="E19" s="36" t="n">
        <x:f>E18/E12</x:f>
        <x:v>0.5775432497309826</x:v>
      </x:c>
      <x:c r="F19" s="36" t="n">
        <x:f>F18/F12</x:f>
        <x:v>0.599152832938084</x:v>
      </x:c>
      <x:c r="G19" s="36" t="n">
        <x:f>G18/G12</x:f>
        <x:v>0.612674958414961</x:v>
      </x:c>
      <x:c r="H19" s="1"/>
      <x:c r="I19" s="1"/>
      <x:c r="J19" s="1"/>
      <x:c r="K19" s="1" t="str">
        <x:v>Columns: Cloud revenue-growth shock (pp).</x:v>
      </x:c>
      <x:c r="L19" s="1"/>
      <x:c r="M19" s="1"/>
      <x:c r="N19" s="1"/>
      <x:c r="O19" s="1"/>
      <x:c r="P19" s="1"/>
      <x:c r="Q19" s="1"/>
    </x:row>
    <x:row r="20" ht="21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 t="str">
        <x:v>Other assumptions stay at the selected case.</x:v>
      </x:c>
      <x:c r="L20" s="1"/>
      <x:c r="M20" s="1"/>
      <x:c r="N20" s="1"/>
      <x:c r="O20" s="1"/>
      <x:c r="P20" s="1"/>
      <x:c r="Q20" s="1"/>
    </x:row>
    <x:row r="21" ht="21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 t="str">
        <x:v>Excel: enable automatic calculation including data tables.</x:v>
      </x:c>
      <x:c r="L21" s="1"/>
      <x:c r="M21" s="1"/>
      <x:c r="N21" s="1"/>
      <x:c r="O21" s="1"/>
      <x:c r="P21" s="1"/>
      <x:c r="Q21" s="1"/>
    </x:row>
    <x:row r="22" ht="25" customHeight="1">
      <x:c r="A22" s="1"/>
      <x:c r="B22" s="1"/>
      <x:c r="C22" s="14" t="str">
        <x:v>Intelligent Cloud</x:v>
      </x:c>
      <x:c r="D22" s="14"/>
      <x:c r="E22" s="14"/>
      <x:c r="F22" s="14"/>
      <x:c r="G22" s="14"/>
      <x:c r="H22" s="1"/>
      <x:c r="I22" s="1"/>
      <x:c r="J22" s="1"/>
      <x:c r="K22" s="1"/>
      <x:c r="L22" s="1"/>
      <x:c r="M22" s="1"/>
      <x:c r="N22" s="1"/>
      <x:c r="O22" s="1"/>
      <x:c r="P22" s="1"/>
      <x:c r="Q22" s="1"/>
    </x:row>
    <x:row r="23" ht="21" customHeight="1">
      <x:c r="A23" s="1"/>
      <x:c r="B23" s="1"/>
      <x:c r="C23" s="4" t="str">
        <x:v>Revenue growth</x:v>
      </x:c>
      <x:c r="D23" s="35" t="str">
        <x:v>n.a.</x:v>
      </x:c>
      <x:c r="E23" s="36" t="n">
        <x:f>E24/D24-1</x:f>
        <x:v>0.21495701088447827</x:v>
      </x:c>
      <x:c r="F23" s="36" t="n">
        <x:f>F24/E24-1</x:f>
        <x:v>0.29667341081259124</x:v>
      </x:c>
      <x:c r="G23" s="37" t="n">
        <x:f>'Assumptions'!G26+$G$6</x:f>
        <x:v>0.25</x:v>
      </x:c>
      <x:c r="H23" s="1"/>
      <x:c r="I23" s="1"/>
      <x:c r="J23" s="1"/>
      <x:c r="K23" s="1"/>
      <x:c r="L23" s="1"/>
      <x:c r="M23" s="1"/>
      <x:c r="N23" s="1"/>
      <x:c r="O23" s="1"/>
      <x:c r="P23" s="1"/>
      <x:c r="Q23" s="1"/>
    </x:row>
    <x:row r="24" ht="21" customHeight="1">
      <x:c r="A24" s="1"/>
      <x:c r="B24" s="1"/>
      <x:c r="C24" s="1" t="str">
        <x:v>Revenue</x:v>
      </x:c>
      <x:c r="D24" s="56" t="n">
        <x:f>'Actuals'!D17</x:f>
        <x:v>87464</x:v>
      </x:c>
      <x:c r="E24" s="56" t="n">
        <x:f>'Actuals'!E17</x:f>
        <x:v>106265</x:v>
      </x:c>
      <x:c r="F24" s="56" t="n">
        <x:f>'Actuals'!F17</x:f>
        <x:v>137791</x:v>
      </x:c>
      <x:c r="G24" s="57" t="n">
        <x:f>F24*(1+G23)</x:f>
        <x:v>172238.75</x:v>
      </x:c>
      <x:c r="H24" s="1"/>
      <x:c r="I24" s="1"/>
      <x:c r="J24" s="1"/>
      <x:c r="K24" s="1"/>
      <x:c r="L24" s="1"/>
      <x:c r="M24" s="1"/>
      <x:c r="N24" s="1"/>
      <x:c r="O24" s="1"/>
      <x:c r="P24" s="1"/>
      <x:c r="Q24" s="1"/>
    </x:row>
    <x:row r="25" ht="21" customHeight="1">
      <x:c r="A25" s="1"/>
      <x:c r="B25" s="1"/>
      <x:c r="C25" s="4" t="str">
        <x:v>Cost of revenue / revenue</x:v>
      </x:c>
      <x:c r="D25" s="36" t="n">
        <x:f>D26/D24</x:f>
        <x:v>0.33855071800969544</x:v>
      </x:c>
      <x:c r="E25" s="36" t="n">
        <x:f>E26/E24</x:f>
        <x:v>0.3780266315343716</x:v>
      </x:c>
      <x:c r="F25" s="36" t="n">
        <x:f>F26/F24</x:f>
        <x:v>0.4200274328512022</x:v>
      </x:c>
      <x:c r="G25" s="37" t="n">
        <x:f>F25+'Assumptions'!G31+$G$7</x:f>
        <x:v>0.4300274328512022</x:v>
      </x:c>
      <x:c r="H25" s="1"/>
      <x:c r="I25" s="1"/>
      <x:c r="J25" s="1"/>
      <x:c r="K25" s="1"/>
      <x:c r="L25" s="1"/>
      <x:c r="M25" s="1"/>
      <x:c r="N25" s="1"/>
      <x:c r="O25" s="1"/>
      <x:c r="P25" s="1"/>
      <x:c r="Q25" s="1"/>
    </x:row>
    <x:row r="26" ht="21" customHeight="1">
      <x:c r="A26" s="1"/>
      <x:c r="B26" s="1"/>
      <x:c r="C26" s="1" t="str">
        <x:v>Cost of revenue</x:v>
      </x:c>
      <x:c r="D26" s="31" t="n">
        <x:f>'Actuals'!D18</x:f>
        <x:v>29611</x:v>
      </x:c>
      <x:c r="E26" s="31" t="n">
        <x:f>'Actuals'!E18</x:f>
        <x:v>40171</x:v>
      </x:c>
      <x:c r="F26" s="31" t="n">
        <x:f>'Actuals'!F18</x:f>
        <x:v>57876</x:v>
      </x:c>
      <x:c r="G26" s="30" t="n">
        <x:f>G24*G25</x:f>
        <x:v>74067.3875</x:v>
      </x:c>
      <x:c r="H26" s="1"/>
      <x:c r="I26" s="1"/>
      <x:c r="J26" s="1"/>
      <x:c r="K26" s="1"/>
      <x:c r="L26" s="1"/>
      <x:c r="M26" s="1"/>
      <x:c r="N26" s="1"/>
      <x:c r="O26" s="1"/>
      <x:c r="P26" s="1"/>
      <x:c r="Q26" s="1"/>
    </x:row>
    <x:row r="27" ht="21" customHeight="1">
      <x:c r="A27" s="1"/>
      <x:c r="B27" s="1"/>
      <x:c r="C27" s="1" t="str">
        <x:v>Gross profit</x:v>
      </x:c>
      <x:c r="D27" s="30" t="n">
        <x:f>D24-D26</x:f>
        <x:v>57853</x:v>
      </x:c>
      <x:c r="E27" s="30" t="n">
        <x:f>E24-E26</x:f>
        <x:v>66094</x:v>
      </x:c>
      <x:c r="F27" s="30" t="n">
        <x:f>F24-F26</x:f>
        <x:v>79915</x:v>
      </x:c>
      <x:c r="G27" s="30" t="n">
        <x:f>G24-G26</x:f>
        <x:v>98171.3625</x:v>
      </x:c>
      <x:c r="H27" s="1"/>
      <x:c r="I27" s="1"/>
      <x:c r="J27" s="1"/>
      <x:c r="K27" s="1"/>
      <x:c r="L27" s="1"/>
      <x:c r="M27" s="1"/>
      <x:c r="N27" s="1"/>
      <x:c r="O27" s="1"/>
      <x:c r="P27" s="1"/>
      <x:c r="Q27" s="1"/>
    </x:row>
    <x:row r="28" ht="21" customHeight="1">
      <x:c r="A28" s="1"/>
      <x:c r="B28" s="1"/>
      <x:c r="C28" s="4" t="str">
        <x:v>Operating expense growth</x:v>
      </x:c>
      <x:c r="D28" s="35" t="str">
        <x:v>n.a.</x:v>
      </x:c>
      <x:c r="E28" s="36" t="n">
        <x:f>E29/D29-1</x:f>
        <x:v>0.07310379241516962</x:v>
      </x:c>
      <x:c r="F28" s="36" t="n">
        <x:f>F29/E29-1</x:f>
        <x:v>0.0668681701929783</x:v>
      </x:c>
      <x:c r="G28" s="37" t="n">
        <x:f>'Assumptions'!G36</x:f>
        <x:v>0.1</x:v>
      </x:c>
      <x:c r="H28" s="1"/>
      <x:c r="I28" s="1"/>
      <x:c r="J28" s="1"/>
      <x:c r="K28" s="1"/>
      <x:c r="L28" s="1"/>
      <x:c r="M28" s="1"/>
      <x:c r="N28" s="1"/>
      <x:c r="O28" s="1"/>
      <x:c r="P28" s="1"/>
      <x:c r="Q28" s="1"/>
    </x:row>
    <x:row r="29" ht="21" customHeight="1">
      <x:c r="A29" s="1"/>
      <x:c r="B29" s="1"/>
      <x:c r="C29" s="1" t="str">
        <x:v>Operating expenses</x:v>
      </x:c>
      <x:c r="D29" s="31" t="n">
        <x:f>'Actuals'!D19</x:f>
        <x:v>20040</x:v>
      </x:c>
      <x:c r="E29" s="31" t="n">
        <x:f>'Actuals'!E19</x:f>
        <x:v>21505</x:v>
      </x:c>
      <x:c r="F29" s="31" t="n">
        <x:f>'Actuals'!F19</x:f>
        <x:v>22943</x:v>
      </x:c>
      <x:c r="G29" s="30" t="n">
        <x:f>F29*(1+G28)</x:f>
        <x:v>25237.300000000003</x:v>
      </x:c>
      <x:c r="H29" s="1"/>
      <x:c r="I29" s="1"/>
      <x:c r="J29" s="1"/>
      <x:c r="K29" s="1"/>
      <x:c r="L29" s="1"/>
      <x:c r="M29" s="1"/>
      <x:c r="N29" s="1"/>
      <x:c r="O29" s="1"/>
      <x:c r="P29" s="1"/>
      <x:c r="Q29" s="1"/>
    </x:row>
    <x:row r="30" ht="21" customHeight="1">
      <x:c r="A30" s="1"/>
      <x:c r="B30" s="1"/>
      <x:c r="C30" s="38" t="str">
        <x:v>Operating income</x:v>
      </x:c>
      <x:c r="D30" s="58" t="n">
        <x:f>D27-D29</x:f>
        <x:v>37813</x:v>
      </x:c>
      <x:c r="E30" s="58" t="n">
        <x:f>E27-E29</x:f>
        <x:v>44589</x:v>
      </x:c>
      <x:c r="F30" s="58" t="n">
        <x:f>F27-F29</x:f>
        <x:v>56972</x:v>
      </x:c>
      <x:c r="G30" s="58" t="n">
        <x:f>G27-G29</x:f>
        <x:v>72934.0625</x:v>
      </x:c>
      <x:c r="H30" s="1"/>
      <x:c r="I30" s="1"/>
      <x:c r="J30" s="1"/>
      <x:c r="K30" s="1"/>
      <x:c r="L30" s="1"/>
      <x:c r="M30" s="1"/>
      <x:c r="N30" s="1"/>
      <x:c r="O30" s="1"/>
      <x:c r="P30" s="1"/>
      <x:c r="Q30" s="1"/>
    </x:row>
    <x:row r="31" ht="21" customHeight="1">
      <x:c r="A31" s="1"/>
      <x:c r="B31" s="1"/>
      <x:c r="C31" s="4" t="str">
        <x:v>Operating margin</x:v>
      </x:c>
      <x:c r="D31" s="36" t="n">
        <x:f>D30/D24</x:f>
        <x:v>0.43232644287935607</x:v>
      </x:c>
      <x:c r="E31" s="36" t="n">
        <x:f>E30/E24</x:f>
        <x:v>0.4196019385498518</x:v>
      </x:c>
      <x:c r="F31" s="36" t="n">
        <x:f>F30/F24</x:f>
        <x:v>0.41346677214041555</x:v>
      </x:c>
      <x:c r="G31" s="36" t="n">
        <x:f>G30/G24</x:f>
        <x:v>0.42344746754142143</x:v>
      </x:c>
      <x:c r="H31" s="1"/>
      <x:c r="I31" s="1"/>
      <x:c r="J31" s="1"/>
      <x:c r="K31" s="1"/>
      <x:c r="L31" s="1"/>
      <x:c r="M31" s="1"/>
      <x:c r="N31" s="1"/>
      <x:c r="O31" s="1"/>
      <x:c r="P31" s="1"/>
      <x:c r="Q31" s="1"/>
    </x:row>
    <x:row r="32" ht="21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</x:row>
    <x:row r="33" ht="21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</x:row>
    <x:row r="34" ht="25" customHeight="1">
      <x:c r="A34" s="1"/>
      <x:c r="B34" s="1"/>
      <x:c r="C34" s="14" t="str">
        <x:v>More Personal Computing</x:v>
      </x:c>
      <x:c r="D34" s="14"/>
      <x:c r="E34" s="14"/>
      <x:c r="F34" s="14"/>
      <x:c r="G34" s="14"/>
      <x:c r="H34" s="1"/>
      <x:c r="I34" s="1"/>
      <x:c r="J34" s="1"/>
      <x:c r="K34" s="1"/>
      <x:c r="L34" s="1"/>
      <x:c r="M34" s="1"/>
      <x:c r="N34" s="1"/>
      <x:c r="O34" s="1"/>
      <x:c r="P34" s="1"/>
      <x:c r="Q34" s="1"/>
    </x:row>
    <x:row r="35" ht="21" customHeight="1">
      <x:c r="A35" s="1"/>
      <x:c r="B35" s="1"/>
      <x:c r="C35" s="4" t="str">
        <x:v>Revenue growth</x:v>
      </x:c>
      <x:c r="D35" s="35" t="str">
        <x:v>n.a.</x:v>
      </x:c>
      <x:c r="E35" s="36" t="n">
        <x:f>E36/D36-1</x:f>
        <x:v>0.07496360989810769</x:v>
      </x:c>
      <x:c r="F35" s="36" t="n">
        <x:f>F36/E36-1</x:f>
        <x:v>-0.01092426210909625</x:v>
      </x:c>
      <x:c r="G35" s="37" t="n">
        <x:f>'Assumptions'!G41</x:f>
        <x:v>0</x:v>
      </x:c>
      <x:c r="H35" s="1"/>
      <x:c r="I35" s="1"/>
      <x:c r="J35" s="1"/>
      <x:c r="K35" s="1"/>
      <x:c r="L35" s="1"/>
      <x:c r="M35" s="1"/>
      <x:c r="N35" s="1"/>
      <x:c r="O35" s="1"/>
      <x:c r="P35" s="1"/>
      <x:c r="Q35" s="1"/>
    </x:row>
    <x:row r="36" ht="21" customHeight="1">
      <x:c r="A36" s="1"/>
      <x:c r="B36" s="1"/>
      <x:c r="C36" s="1" t="str">
        <x:v>Revenue</x:v>
      </x:c>
      <x:c r="D36" s="56" t="n">
        <x:f>'Actuals'!D23</x:f>
        <x:v>50838</x:v>
      </x:c>
      <x:c r="E36" s="56" t="n">
        <x:f>'Actuals'!E23</x:f>
        <x:v>54649</x:v>
      </x:c>
      <x:c r="F36" s="56" t="n">
        <x:f>'Actuals'!F23</x:f>
        <x:v>54052</x:v>
      </x:c>
      <x:c r="G36" s="57" t="n">
        <x:f>F36*(1+G35)</x:f>
        <x:v>54052</x:v>
      </x:c>
      <x:c r="H36" s="1"/>
      <x:c r="I36" s="1"/>
      <x:c r="J36" s="1"/>
      <x:c r="K36" s="1"/>
      <x:c r="L36" s="1"/>
      <x:c r="M36" s="1"/>
      <x:c r="N36" s="1"/>
      <x:c r="O36" s="1"/>
      <x:c r="P36" s="1"/>
      <x:c r="Q36" s="1"/>
    </x:row>
    <x:row r="37" ht="21" customHeight="1">
      <x:c r="A37" s="1"/>
      <x:c r="B37" s="1"/>
      <x:c r="C37" s="4" t="str">
        <x:v>Cost of revenue / revenue</x:v>
      </x:c>
      <x:c r="D37" s="36" t="n">
        <x:f>D38/D36</x:f>
        <x:v>0.4896337385420355</x:v>
      </x:c>
      <x:c r="E37" s="36" t="n">
        <x:f>E38/E36</x:f>
        <x:v>0.46181997840765615</x:v>
      </x:c>
      <x:c r="F37" s="36" t="n">
        <x:f>F38/F36</x:f>
        <x:v>0.4344150077702953</x:v>
      </x:c>
      <x:c r="G37" s="37" t="n">
        <x:f>F37+'Assumptions'!G46</x:f>
        <x:v>0.4344150077702953</x:v>
      </x:c>
      <x:c r="H37" s="1"/>
      <x:c r="I37" s="1"/>
      <x:c r="J37" s="1"/>
      <x:c r="K37" s="1"/>
      <x:c r="L37" s="1"/>
      <x:c r="M37" s="1"/>
      <x:c r="N37" s="1"/>
      <x:c r="O37" s="1"/>
      <x:c r="P37" s="1"/>
      <x:c r="Q37" s="1"/>
    </x:row>
    <x:row r="38" ht="21" customHeight="1">
      <x:c r="A38" s="1"/>
      <x:c r="B38" s="1"/>
      <x:c r="C38" s="1" t="str">
        <x:v>Cost of revenue</x:v>
      </x:c>
      <x:c r="D38" s="31" t="n">
        <x:f>'Actuals'!D24</x:f>
        <x:v>24892</x:v>
      </x:c>
      <x:c r="E38" s="31" t="n">
        <x:f>'Actuals'!E24</x:f>
        <x:v>25238</x:v>
      </x:c>
      <x:c r="F38" s="31" t="n">
        <x:f>'Actuals'!F24</x:f>
        <x:v>23481</x:v>
      </x:c>
      <x:c r="G38" s="30" t="n">
        <x:f>G36*G37</x:f>
        <x:v>23481</x:v>
      </x:c>
      <x:c r="H38" s="1"/>
      <x:c r="I38" s="1"/>
      <x:c r="J38" s="1"/>
      <x:c r="K38" s="1"/>
      <x:c r="L38" s="1"/>
      <x:c r="M38" s="1"/>
      <x:c r="N38" s="1"/>
      <x:c r="O38" s="1"/>
      <x:c r="P38" s="1"/>
      <x:c r="Q38" s="1"/>
    </x:row>
    <x:row r="39" ht="21" customHeight="1">
      <x:c r="A39" s="1"/>
      <x:c r="B39" s="1"/>
      <x:c r="C39" s="1" t="str">
        <x:v>Gross profit</x:v>
      </x:c>
      <x:c r="D39" s="30" t="n">
        <x:f>D36-D38</x:f>
        <x:v>25946</x:v>
      </x:c>
      <x:c r="E39" s="30" t="n">
        <x:f>E36-E38</x:f>
        <x:v>29411</x:v>
      </x:c>
      <x:c r="F39" s="30" t="n">
        <x:f>F36-F38</x:f>
        <x:v>30571</x:v>
      </x:c>
      <x:c r="G39" s="30" t="n">
        <x:f>G36-G38</x:f>
        <x:v>30571</x:v>
      </x:c>
      <x:c r="H39" s="1"/>
      <x:c r="I39" s="1"/>
      <x:c r="J39" s="1"/>
      <x:c r="K39" s="1"/>
      <x:c r="L39" s="1"/>
      <x:c r="M39" s="1"/>
      <x:c r="N39" s="1"/>
      <x:c r="O39" s="1"/>
      <x:c r="P39" s="1"/>
      <x:c r="Q39" s="1"/>
    </x:row>
    <x:row r="40" ht="21" customHeight="1">
      <x:c r="A40" s="1"/>
      <x:c r="B40" s="1"/>
      <x:c r="C40" s="4" t="str">
        <x:v>Operating expense growth</x:v>
      </x:c>
      <x:c r="D40" s="35" t="str">
        <x:v>n.a.</x:v>
      </x:c>
      <x:c r="E40" s="36" t="n">
        <x:f>E41/D41-1</x:f>
        <x:v>0.08994065918352767</x:v>
      </x:c>
      <x:c r="F40" s="36" t="n">
        <x:f>F41/E41-1</x:f>
        <x:v>0.06165956051164323</x:v>
      </x:c>
      <x:c r="G40" s="37" t="n">
        <x:f>'Assumptions'!G51</x:f>
        <x:v>0.03</x:v>
      </x:c>
      <x:c r="H40" s="1"/>
      <x:c r="I40" s="1"/>
      <x:c r="J40" s="1"/>
      <x:c r="K40" s="1"/>
      <x:c r="L40" s="1"/>
      <x:c r="M40" s="1"/>
      <x:c r="N40" s="1"/>
      <x:c r="O40" s="1"/>
      <x:c r="P40" s="1"/>
      <x:c r="Q40" s="1"/>
    </x:row>
    <x:row r="41" ht="21" customHeight="1">
      <x:c r="A41" s="1"/>
      <x:c r="B41" s="1"/>
      <x:c r="C41" s="1" t="str">
        <x:v>Operating expenses</x:v>
      </x:c>
      <x:c r="D41" s="31" t="n">
        <x:f>'Actuals'!D25</x:f>
        <x:v>13987</x:v>
      </x:c>
      <x:c r="E41" s="31" t="n">
        <x:f>'Actuals'!E25</x:f>
        <x:v>15245</x:v>
      </x:c>
      <x:c r="F41" s="31" t="n">
        <x:f>'Actuals'!F25</x:f>
        <x:v>16185</x:v>
      </x:c>
      <x:c r="G41" s="30" t="n">
        <x:f>F41*(1+G40)</x:f>
        <x:v>16670.55</x:v>
      </x:c>
      <x:c r="H41" s="1"/>
      <x:c r="I41" s="1"/>
      <x:c r="J41" s="1"/>
      <x:c r="K41" s="1"/>
      <x:c r="L41" s="1"/>
      <x:c r="M41" s="1"/>
      <x:c r="N41" s="1"/>
      <x:c r="O41" s="1"/>
      <x:c r="P41" s="1"/>
      <x:c r="Q41" s="1"/>
    </x:row>
    <x:row r="42" ht="21" customHeight="1">
      <x:c r="A42" s="1"/>
      <x:c r="B42" s="1"/>
      <x:c r="C42" s="38" t="str">
        <x:v>Operating income</x:v>
      </x:c>
      <x:c r="D42" s="58" t="n">
        <x:f>D39-D41</x:f>
        <x:v>11959</x:v>
      </x:c>
      <x:c r="E42" s="58" t="n">
        <x:f>E39-E41</x:f>
        <x:v>14166</x:v>
      </x:c>
      <x:c r="F42" s="58" t="n">
        <x:f>F39-F41</x:f>
        <x:v>14386</x:v>
      </x:c>
      <x:c r="G42" s="58" t="n">
        <x:f>G39-G41</x:f>
        <x:v>13900.45</x:v>
      </x:c>
      <x:c r="H42" s="1"/>
      <x:c r="I42" s="1"/>
      <x:c r="J42" s="1"/>
      <x:c r="K42" s="1"/>
      <x:c r="L42" s="1"/>
      <x:c r="M42" s="1"/>
      <x:c r="N42" s="1"/>
      <x:c r="O42" s="1"/>
      <x:c r="P42" s="1"/>
      <x:c r="Q42" s="1"/>
    </x:row>
    <x:row r="43" ht="21" customHeight="1">
      <x:c r="A43" s="1"/>
      <x:c r="B43" s="1"/>
      <x:c r="C43" s="4" t="str">
        <x:v>Operating margin</x:v>
      </x:c>
      <x:c r="D43" s="36" t="n">
        <x:f>D42/D36</x:f>
        <x:v>0.2352374208269405</x:v>
      </x:c>
      <x:c r="E43" s="36" t="n">
        <x:f>E42/E36</x:f>
        <x:v>0.2592179179856905</x:v>
      </x:c>
      <x:c r="F43" s="36" t="n">
        <x:f>F42/F36</x:f>
        <x:v>0.2661511137423222</x:v>
      </x:c>
      <x:c r="G43" s="36" t="n">
        <x:f>G42/G36</x:f>
        <x:v>0.25716809738770074</x:v>
      </x:c>
      <x:c r="H43" s="1"/>
      <x:c r="I43" s="1"/>
      <x:c r="J43" s="1"/>
      <x:c r="K43" s="1"/>
      <x:c r="L43" s="1"/>
      <x:c r="M43" s="1"/>
      <x:c r="N43" s="1"/>
      <x:c r="O43" s="1"/>
      <x:c r="P43" s="1"/>
      <x:c r="Q43" s="1"/>
    </x:row>
    <x:row r="44" ht="21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</x:row>
    <x:row r="45" ht="21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</x:row>
    <x:row r="46" ht="25" customHeight="1">
      <x:c r="A46" s="1"/>
      <x:c r="B46" s="1"/>
      <x:c r="C46" s="14" t="str">
        <x:v>Consolidated forecast</x:v>
      </x:c>
      <x:c r="D46" s="14"/>
      <x:c r="E46" s="14"/>
      <x:c r="F46" s="14"/>
      <x:c r="G46" s="14"/>
      <x:c r="H46" s="1"/>
      <x:c r="I46" s="1"/>
      <x:c r="J46" s="1"/>
      <x:c r="K46" s="1"/>
      <x:c r="L46" s="1"/>
      <x:c r="M46" s="1"/>
      <x:c r="N46" s="1"/>
      <x:c r="O46" s="1"/>
      <x:c r="P46" s="1"/>
      <x:c r="Q46" s="1"/>
    </x:row>
    <x:row r="47" ht="21" customHeight="1">
      <x:c r="A47" s="1"/>
      <x:c r="B47" s="1"/>
      <x:c r="C47" s="1" t="str">
        <x:v>Revenue</x:v>
      </x:c>
      <x:c r="D47" s="57" t="n">
        <x:f>SUM(D12,D24,D36)</x:f>
        <x:v>245122</x:v>
      </x:c>
      <x:c r="E47" s="57" t="n">
        <x:f>SUM(E12,E24,E36)</x:f>
        <x:v>281724</x:v>
      </x:c>
      <x:c r="F47" s="57" t="n">
        <x:f>SUM(F12,F24,F36)</x:f>
        <x:v>331839</x:v>
      </x:c>
      <x:c r="G47" s="57" t="n">
        <x:f>SUM(G12,G24,G36)</x:f>
        <x:v>387286.15</x:v>
      </x:c>
      <x:c r="H47" s="1"/>
      <x:c r="I47" s="1"/>
      <x:c r="J47" s="1"/>
      <x:c r="K47" s="1"/>
      <x:c r="L47" s="1"/>
      <x:c r="M47" s="1"/>
      <x:c r="N47" s="1"/>
      <x:c r="O47" s="1"/>
      <x:c r="P47" s="1"/>
      <x:c r="Q47" s="1"/>
    </x:row>
    <x:row r="48" ht="21" customHeight="1">
      <x:c r="A48" s="1"/>
      <x:c r="B48" s="1"/>
      <x:c r="C48" s="1" t="str">
        <x:v>Cost of revenue</x:v>
      </x:c>
      <x:c r="D48" s="30" t="n">
        <x:f>SUM(D14,D26,D38)</x:f>
        <x:v>74114</x:v>
      </x:c>
      <x:c r="E48" s="30" t="n">
        <x:f>SUM(E14,E26,E38)</x:f>
        <x:v>87831</x:v>
      </x:c>
      <x:c r="F48" s="30" t="n">
        <x:f>SUM(F14,F26,F38)</x:f>
        <x:v>106374</x:v>
      </x:c>
      <x:c r="G48" s="30" t="n">
        <x:f>SUM(G14,G26,G38)</x:f>
        <x:v>126317.9375</x:v>
      </x:c>
      <x:c r="H48" s="1"/>
      <x:c r="I48" s="1"/>
      <x:c r="J48" s="1"/>
      <x:c r="K48" s="1"/>
      <x:c r="L48" s="1"/>
      <x:c r="M48" s="1"/>
      <x:c r="N48" s="1"/>
      <x:c r="O48" s="1"/>
      <x:c r="P48" s="1"/>
      <x:c r="Q48" s="1"/>
    </x:row>
    <x:row r="49" ht="21" customHeight="1">
      <x:c r="A49" s="1"/>
      <x:c r="B49" s="1"/>
      <x:c r="C49" s="1" t="str">
        <x:v>Gross profit</x:v>
      </x:c>
      <x:c r="D49" s="30" t="n">
        <x:f>SUM(D15,D27,D39)</x:f>
        <x:v>171008</x:v>
      </x:c>
      <x:c r="E49" s="30" t="n">
        <x:f>SUM(E15,E27,E39)</x:f>
        <x:v>193893</x:v>
      </x:c>
      <x:c r="F49" s="30" t="n">
        <x:f>SUM(F15,F27,F39)</x:f>
        <x:v>225465</x:v>
      </x:c>
      <x:c r="G49" s="30" t="n">
        <x:f>SUM(G15,G27,G39)</x:f>
        <x:v>260968.21250000002</x:v>
      </x:c>
      <x:c r="H49" s="1"/>
      <x:c r="I49" s="1"/>
      <x:c r="J49" s="1"/>
      <x:c r="K49" s="1"/>
      <x:c r="L49" s="1"/>
      <x:c r="M49" s="1"/>
      <x:c r="N49" s="1"/>
      <x:c r="O49" s="1"/>
      <x:c r="P49" s="1"/>
      <x:c r="Q49" s="1"/>
    </x:row>
    <x:row r="50" ht="21" customHeight="1">
      <x:c r="A50" s="1"/>
      <x:c r="B50" s="1"/>
      <x:c r="C50" s="1" t="str">
        <x:v>Operating expenses</x:v>
      </x:c>
      <x:c r="D50" s="30" t="n">
        <x:f>SUM(D17,D29,D41)</x:f>
        <x:v>61575</x:v>
      </x:c>
      <x:c r="E50" s="30" t="n">
        <x:f>SUM(E17,E29,E41)</x:f>
        <x:v>65365</x:v>
      </x:c>
      <x:c r="F50" s="30" t="n">
        <x:f>SUM(F17,F29,F41)</x:f>
        <x:v>70228</x:v>
      </x:c>
      <x:c r="G50" s="30" t="n">
        <x:f>SUM(G17,G29,G41)</x:f>
        <x:v>75495.85</x:v>
      </x:c>
      <x:c r="H50" s="1"/>
      <x:c r="I50" s="1"/>
      <x:c r="J50" s="1"/>
      <x:c r="K50" s="1"/>
      <x:c r="L50" s="1"/>
      <x:c r="M50" s="1"/>
      <x:c r="N50" s="1"/>
      <x:c r="O50" s="1"/>
      <x:c r="P50" s="1"/>
      <x:c r="Q50" s="1"/>
    </x:row>
    <x:row r="51" ht="21" customHeight="1">
      <x:c r="A51" s="1"/>
      <x:c r="B51" s="1"/>
      <x:c r="C51" s="38" t="str">
        <x:v>Operating income</x:v>
      </x:c>
      <x:c r="D51" s="58" t="n">
        <x:f>SUM(D18,D30,D42)</x:f>
        <x:v>109433</x:v>
      </x:c>
      <x:c r="E51" s="58" t="n">
        <x:f>SUM(E18,E30,E42)</x:f>
        <x:v>128528</x:v>
      </x:c>
      <x:c r="F51" s="58" t="n">
        <x:f>SUM(F18,F30,F42)</x:f>
        <x:v>155237</x:v>
      </x:c>
      <x:c r="G51" s="58" t="n">
        <x:f>SUM(G18,G30,G42)</x:f>
        <x:v>185472.36250000002</x:v>
      </x:c>
      <x:c r="H51" s="1"/>
      <x:c r="I51" s="1"/>
      <x:c r="J51" s="1"/>
      <x:c r="K51" s="1"/>
      <x:c r="L51" s="1"/>
      <x:c r="M51" s="1"/>
      <x:c r="N51" s="1"/>
      <x:c r="O51" s="1"/>
      <x:c r="P51" s="1"/>
      <x:c r="Q51" s="1"/>
    </x:row>
    <x:row r="52" ht="21" customHeight="1">
      <x:c r="A52" s="1"/>
      <x:c r="B52" s="1"/>
      <x:c r="C52" s="4" t="str">
        <x:v>Operating margin</x:v>
      </x:c>
      <x:c r="D52" s="36" t="n">
        <x:f>D51/D47</x:f>
        <x:v>0.44644299573273716</x:v>
      </x:c>
      <x:c r="E52" s="36" t="n">
        <x:f>E51/E47</x:f>
        <x:v>0.4562195624085985</x:v>
      </x:c>
      <x:c r="F52" s="36" t="n">
        <x:f>F51/F47</x:f>
        <x:v>0.4678081840892722</x:v>
      </x:c>
      <x:c r="G52" s="36" t="n">
        <x:f>G51/G47</x:f>
        <x:v>0.4789026473061327</x:v>
      </x:c>
      <x:c r="H52" s="1"/>
      <x:c r="I52" s="1"/>
      <x:c r="J52" s="1"/>
      <x:c r="K52" s="1"/>
      <x:c r="L52" s="1"/>
      <x:c r="M52" s="1"/>
      <x:c r="N52" s="1"/>
      <x:c r="O52" s="1"/>
      <x:c r="P52" s="1"/>
      <x:c r="Q52" s="1"/>
    </x:row>
    <x:row r="53" ht="21" customHeight="1">
      <x:c r="A53" s="1"/>
      <x:c r="B53" s="1"/>
      <x:c r="C53" s="4" t="str">
        <x:v>Revenue growth</x:v>
      </x:c>
      <x:c r="D53" s="35" t="str">
        <x:v>n.a.</x:v>
      </x:c>
      <x:c r="E53" s="36" t="n">
        <x:f>E47/D47-1</x:f>
        <x:v>0.14932156232406713</x:v>
      </x:c>
      <x:c r="F53" s="36" t="n">
        <x:f>F47/E47-1</x:f>
        <x:v>0.17788686799846665</x:v>
      </x:c>
      <x:c r="G53" s="36" t="n">
        <x:f>G47/F47-1</x:f>
        <x:v>0.16709051678675513</x:v>
      </x:c>
      <x:c r="H53" s="1"/>
      <x:c r="I53" s="1"/>
      <x:c r="J53" s="1"/>
      <x:c r="K53" s="1"/>
      <x:c r="L53" s="1"/>
      <x:c r="M53" s="1"/>
      <x:c r="N53" s="1"/>
      <x:c r="O53" s="1"/>
      <x:c r="P53" s="1"/>
      <x:c r="Q53" s="1"/>
    </x:row>
    <x:row r="54" ht="21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</x:row>
    <x:row r="55" ht="21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</x:row>
    <x:row r="56" ht="25" customHeight="1">
      <x:c r="A56" s="1"/>
      <x:c r="B56" s="1"/>
      <x:c r="C56" s="14" t="str">
        <x:v>Historical reconciliations (difference)</x:v>
      </x:c>
      <x:c r="D56" s="14"/>
      <x:c r="E56" s="14"/>
      <x:c r="F56" s="14"/>
      <x:c r="G56" s="14"/>
      <x:c r="H56" s="1"/>
      <x:c r="I56" s="1"/>
      <x:c r="J56" s="1"/>
      <x:c r="K56" s="1"/>
      <x:c r="L56" s="1"/>
      <x:c r="M56" s="1"/>
      <x:c r="N56" s="1"/>
      <x:c r="O56" s="1"/>
      <x:c r="P56" s="1"/>
      <x:c r="Q56" s="1"/>
    </x:row>
    <x:row r="57" ht="21" customHeight="1">
      <x:c r="A57" s="1"/>
      <x:c r="B57" s="1"/>
      <x:c r="C57" s="1" t="str">
        <x:v>Revenue vs source</x:v>
      </x:c>
      <x:c r="D57" s="44" t="n">
        <x:f>D47-'Actuals'!D29</x:f>
        <x:v>0</x:v>
      </x:c>
      <x:c r="E57" s="44" t="n">
        <x:f>E47-'Actuals'!E29</x:f>
        <x:v>0</x:v>
      </x:c>
      <x:c r="F57" s="44" t="n">
        <x:f>F47-'Actuals'!F29</x:f>
        <x:v>0</x:v>
      </x:c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</x:row>
    <x:row r="58" ht="21" customHeight="1">
      <x:c r="A58" s="1"/>
      <x:c r="B58" s="1"/>
      <x:c r="C58" s="1" t="str">
        <x:v>Cost of revenue vs source</x:v>
      </x:c>
      <x:c r="D58" s="44" t="n">
        <x:f>D48-'Actuals'!D30</x:f>
        <x:v>0</x:v>
      </x:c>
      <x:c r="E58" s="44" t="n">
        <x:f>E48-'Actuals'!E30</x:f>
        <x:v>0</x:v>
      </x:c>
      <x:c r="F58" s="44" t="n">
        <x:f>F48-'Actuals'!F30</x:f>
        <x:v>0</x:v>
      </x:c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</x:row>
    <x:row r="59" ht="21" customHeight="1">
      <x:c r="A59" s="1"/>
      <x:c r="B59" s="1"/>
      <x:c r="C59" s="1" t="str">
        <x:v>Opex vs source</x:v>
      </x:c>
      <x:c r="D59" s="44" t="n">
        <x:f>D50-'Actuals'!D31</x:f>
        <x:v>0</x:v>
      </x:c>
      <x:c r="E59" s="44" t="n">
        <x:f>E50-'Actuals'!E31</x:f>
        <x:v>0</x:v>
      </x:c>
      <x:c r="F59" s="44" t="n">
        <x:f>F50-'Actuals'!F31</x:f>
        <x:v>0</x:v>
      </x:c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</x:row>
    <x:row r="60" ht="21" customHeight="1">
      <x:c r="A60" s="1"/>
      <x:c r="B60" s="1"/>
      <x:c r="C60" s="1" t="str">
        <x:v>Operating income vs source</x:v>
      </x:c>
      <x:c r="D60" s="44" t="n">
        <x:f>D51-'Actuals'!D32</x:f>
        <x:v>0</x:v>
      </x:c>
      <x:c r="E60" s="44" t="n">
        <x:f>E51-'Actuals'!E32</x:f>
        <x:v>0</x:v>
      </x:c>
      <x:c r="F60" s="44" t="n">
        <x:f>F51-'Actuals'!F32</x:f>
        <x:v>0</x:v>
      </x:c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</x:row>
    <x:row r="61" ht="21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</x:row>
    <x:row r="62" ht="21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</x:row>
    <x:row r="63" ht="21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</x:row>
    <x:row r="64" ht="21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</x:row>
    <x:row r="65" ht="21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</x:row>
  </x:sheetData>
  <x:conditionalFormatting sqref="D57:F60">
    <x:cfRule type="cellIs" dxfId="0" priority="1" operator="notEqual">
      <x:formula>0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F0E8D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39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1" customHeight="1">
      <x:c r="A1" s="1"/>
      <x:c r="B1" s="1"/>
      <x:c r="C1" s="1"/>
      <x:c r="D1" s="1"/>
      <x:c r="E1" s="1"/>
      <x:c r="F1" s="1"/>
      <x:c r="G1" s="1"/>
      <x:c r="H1" s="1"/>
    </x:row>
    <x:row r="2" ht="21" customHeight="1">
      <x:c r="A2" s="1"/>
      <x:c r="B2" s="1"/>
      <x:c r="C2" s="2" t="str">
        <x:v>Microsoft reported actuals</x:v>
      </x:c>
      <x:c r="D2" s="1"/>
      <x:c r="E2" s="1"/>
      <x:c r="F2" s="1"/>
      <x:c r="G2" s="1"/>
      <x:c r="H2" s="1"/>
    </x:row>
    <x:row r="3" ht="21" customHeight="1">
      <x:c r="A3" s="1"/>
      <x:c r="B3" s="1"/>
      <x:c r="C3" s="3"/>
      <x:c r="D3" s="3"/>
      <x:c r="E3" s="3"/>
      <x:c r="F3" s="3"/>
      <x:c r="G3" s="3"/>
      <x:c r="H3" s="3"/>
    </x:row>
    <x:row r="4" ht="21" customHeight="1">
      <x:c r="A4" s="1"/>
      <x:c r="B4" s="1"/>
      <x:c r="C4" s="4" t="str">
        <x:v>USD millions. Fiscal years end June 30.</x:v>
      </x:c>
      <x:c r="D4" s="1"/>
      <x:c r="E4" s="1"/>
      <x:c r="F4" s="1"/>
      <x:c r="G4" s="1"/>
      <x:c r="H4" s="1"/>
    </x:row>
    <x:row r="5" ht="21" customHeight="1">
      <x:c r="A5" s="1"/>
      <x:c r="B5" s="1"/>
      <x:c r="C5" s="1" t="str">
        <x:v>Case selected:</x:v>
      </x:c>
      <x:c r="D5" s="8" t="str">
        <x:f>'Assumptions'!E5</x:f>
        <x:v>Base</x:v>
      </x:c>
      <x:c r="E5" s="1"/>
      <x:c r="F5" s="1"/>
      <x:c r="G5" s="1"/>
      <x:c r="H5" s="1"/>
    </x:row>
    <x:row r="6" ht="21" customHeight="1">
      <x:c r="A6" s="1"/>
      <x:c r="B6" s="1"/>
      <x:c r="C6" s="1" t="str">
        <x:v>Source: FY2026 Annual Report, Note 18.</x:v>
      </x:c>
      <x:c r="D6" s="1"/>
      <x:c r="E6" s="1"/>
      <x:c r="F6" s="1"/>
      <x:c r="G6" s="1"/>
      <x:c r="H6" s="1"/>
    </x:row>
    <x:row r="7" ht="21" customHeight="1">
      <x:c r="A7" s="1"/>
      <x:c r="B7" s="1"/>
      <x:c r="C7" s="12" t="str">
        <x:v>https://www.microsoft.com/investor/reports/ar26/index.html</x:v>
      </x:c>
      <x:c r="D7" s="1"/>
      <x:c r="E7" s="1"/>
      <x:c r="F7" s="1"/>
      <x:c r="G7" s="1"/>
      <x:c r="H7" s="1"/>
    </x:row>
    <x:row r="8" ht="25" customHeight="1">
      <x:c r="A8" s="1"/>
      <x:c r="B8" s="1"/>
      <x:c r="C8" s="15" t="str">
        <x:v>Metric</x:v>
      </x:c>
      <x:c r="D8" s="15" t="str">
        <x:v>FY:24 A</x:v>
      </x:c>
      <x:c r="E8" s="15" t="str">
        <x:v>FY:25 A</x:v>
      </x:c>
      <x:c r="F8" s="15" t="str">
        <x:v>FY:26 A</x:v>
      </x:c>
      <x:c r="G8" s="15"/>
      <x:c r="H8" s="1"/>
    </x:row>
    <x:row r="9" ht="21" customHeight="1">
      <x:c r="A9" s="1"/>
      <x:c r="B9" s="1"/>
      <x:c r="C9" s="1"/>
      <x:c r="D9" s="18"/>
      <x:c r="E9" s="18"/>
      <x:c r="F9" s="18"/>
      <x:c r="G9" s="1"/>
      <x:c r="H9" s="1"/>
    </x:row>
    <x:row r="10" ht="25" customHeight="1">
      <x:c r="A10" s="1"/>
      <x:c r="B10" s="1"/>
      <x:c r="C10" s="14" t="str">
        <x:v>Productivity and Business Processes</x:v>
      </x:c>
      <x:c r="D10" s="19"/>
      <x:c r="E10" s="19"/>
      <x:c r="F10" s="19"/>
      <x:c r="G10" s="14"/>
      <x:c r="H10" s="1"/>
    </x:row>
    <x:row r="11" ht="21" customHeight="1">
      <x:c r="A11" s="1"/>
      <x:c r="B11" s="1"/>
      <x:c r="C11" s="1" t="str">
        <x:v>Revenue</x:v>
      </x:c>
      <x:c r="D11" s="18" t="n">
        <x:v>106820</x:v>
      </x:c>
      <x:c r="E11" s="18" t="n">
        <x:v>120810</x:v>
      </x:c>
      <x:c r="F11" s="18" t="n">
        <x:v>139996</x:v>
      </x:c>
      <x:c r="G11" s="1"/>
      <x:c r="H11" s="1"/>
    </x:row>
    <x:row r="12" ht="21" customHeight="1">
      <x:c r="A12" s="1"/>
      <x:c r="B12" s="1"/>
      <x:c r="C12" s="1" t="str">
        <x:v>Cost of revenue</x:v>
      </x:c>
      <x:c r="D12" s="18" t="n">
        <x:v>19611</x:v>
      </x:c>
      <x:c r="E12" s="18" t="n">
        <x:v>22422</x:v>
      </x:c>
      <x:c r="F12" s="18" t="n">
        <x:v>25017</x:v>
      </x:c>
      <x:c r="G12" s="1"/>
      <x:c r="H12" s="1"/>
    </x:row>
    <x:row r="13" ht="21" customHeight="1">
      <x:c r="A13" s="1"/>
      <x:c r="B13" s="1"/>
      <x:c r="C13" s="1" t="str">
        <x:v>Operating expenses</x:v>
      </x:c>
      <x:c r="D13" s="18" t="n">
        <x:v>27548</x:v>
      </x:c>
      <x:c r="E13" s="18" t="n">
        <x:v>28615</x:v>
      </x:c>
      <x:c r="F13" s="18" t="n">
        <x:v>31100</x:v>
      </x:c>
      <x:c r="G13" s="1"/>
      <x:c r="H13" s="1"/>
    </x:row>
    <x:row r="14" ht="21" customHeight="1">
      <x:c r="A14" s="1"/>
      <x:c r="B14" s="1"/>
      <x:c r="C14" s="1" t="str">
        <x:v>Operating income</x:v>
      </x:c>
      <x:c r="D14" s="18" t="n">
        <x:v>59661</x:v>
      </x:c>
      <x:c r="E14" s="18" t="n">
        <x:v>69773</x:v>
      </x:c>
      <x:c r="F14" s="18" t="n">
        <x:v>83879</x:v>
      </x:c>
      <x:c r="G14" s="1"/>
      <x:c r="H14" s="1"/>
    </x:row>
    <x:row r="15" ht="21" customHeight="1">
      <x:c r="A15" s="1"/>
      <x:c r="B15" s="1"/>
      <x:c r="C15" s="1"/>
      <x:c r="D15" s="18"/>
      <x:c r="E15" s="18"/>
      <x:c r="F15" s="18"/>
      <x:c r="G15" s="1"/>
      <x:c r="H15" s="1"/>
    </x:row>
    <x:row r="16" ht="25" customHeight="1">
      <x:c r="A16" s="1"/>
      <x:c r="B16" s="1"/>
      <x:c r="C16" s="14" t="str">
        <x:v>Intelligent Cloud</x:v>
      </x:c>
      <x:c r="D16" s="19"/>
      <x:c r="E16" s="19"/>
      <x:c r="F16" s="19"/>
      <x:c r="G16" s="14"/>
      <x:c r="H16" s="1"/>
    </x:row>
    <x:row r="17" ht="21" customHeight="1">
      <x:c r="A17" s="1"/>
      <x:c r="B17" s="1"/>
      <x:c r="C17" s="1" t="str">
        <x:v>Revenue</x:v>
      </x:c>
      <x:c r="D17" s="18" t="n">
        <x:v>87464</x:v>
      </x:c>
      <x:c r="E17" s="18" t="n">
        <x:v>106265</x:v>
      </x:c>
      <x:c r="F17" s="18" t="n">
        <x:v>137791</x:v>
      </x:c>
      <x:c r="G17" s="1"/>
      <x:c r="H17" s="1"/>
    </x:row>
    <x:row r="18" ht="21" customHeight="1">
      <x:c r="A18" s="1"/>
      <x:c r="B18" s="1"/>
      <x:c r="C18" s="1" t="str">
        <x:v>Cost of revenue</x:v>
      </x:c>
      <x:c r="D18" s="18" t="n">
        <x:v>29611</x:v>
      </x:c>
      <x:c r="E18" s="18" t="n">
        <x:v>40171</x:v>
      </x:c>
      <x:c r="F18" s="18" t="n">
        <x:v>57876</x:v>
      </x:c>
      <x:c r="G18" s="1"/>
      <x:c r="H18" s="1"/>
    </x:row>
    <x:row r="19" ht="21" customHeight="1">
      <x:c r="A19" s="1"/>
      <x:c r="B19" s="1"/>
      <x:c r="C19" s="1" t="str">
        <x:v>Operating expenses</x:v>
      </x:c>
      <x:c r="D19" s="18" t="n">
        <x:v>20040</x:v>
      </x:c>
      <x:c r="E19" s="18" t="n">
        <x:v>21505</x:v>
      </x:c>
      <x:c r="F19" s="18" t="n">
        <x:v>22943</x:v>
      </x:c>
      <x:c r="G19" s="1"/>
      <x:c r="H19" s="1"/>
    </x:row>
    <x:row r="20" ht="21" customHeight="1">
      <x:c r="A20" s="1"/>
      <x:c r="B20" s="1"/>
      <x:c r="C20" s="1" t="str">
        <x:v>Operating income</x:v>
      </x:c>
      <x:c r="D20" s="18" t="n">
        <x:v>37813</x:v>
      </x:c>
      <x:c r="E20" s="18" t="n">
        <x:v>44589</x:v>
      </x:c>
      <x:c r="F20" s="18" t="n">
        <x:v>56972</x:v>
      </x:c>
      <x:c r="G20" s="1"/>
      <x:c r="H20" s="1"/>
    </x:row>
    <x:row r="21" ht="21" customHeight="1">
      <x:c r="A21" s="1"/>
      <x:c r="B21" s="1"/>
      <x:c r="C21" s="1"/>
      <x:c r="D21" s="18"/>
      <x:c r="E21" s="18"/>
      <x:c r="F21" s="18"/>
      <x:c r="G21" s="1"/>
      <x:c r="H21" s="1"/>
    </x:row>
    <x:row r="22" ht="25" customHeight="1">
      <x:c r="A22" s="1"/>
      <x:c r="B22" s="1"/>
      <x:c r="C22" s="14" t="str">
        <x:v>More Personal Computing</x:v>
      </x:c>
      <x:c r="D22" s="19"/>
      <x:c r="E22" s="19"/>
      <x:c r="F22" s="19"/>
      <x:c r="G22" s="14"/>
      <x:c r="H22" s="1"/>
    </x:row>
    <x:row r="23" ht="21" customHeight="1">
      <x:c r="A23" s="1"/>
      <x:c r="B23" s="1"/>
      <x:c r="C23" s="1" t="str">
        <x:v>Revenue</x:v>
      </x:c>
      <x:c r="D23" s="18" t="n">
        <x:v>50838</x:v>
      </x:c>
      <x:c r="E23" s="18" t="n">
        <x:v>54649</x:v>
      </x:c>
      <x:c r="F23" s="18" t="n">
        <x:v>54052</x:v>
      </x:c>
      <x:c r="G23" s="1"/>
      <x:c r="H23" s="1"/>
    </x:row>
    <x:row r="24" ht="21" customHeight="1">
      <x:c r="A24" s="1"/>
      <x:c r="B24" s="1"/>
      <x:c r="C24" s="1" t="str">
        <x:v>Cost of revenue</x:v>
      </x:c>
      <x:c r="D24" s="18" t="n">
        <x:v>24892</x:v>
      </x:c>
      <x:c r="E24" s="18" t="n">
        <x:v>25238</x:v>
      </x:c>
      <x:c r="F24" s="18" t="n">
        <x:v>23481</x:v>
      </x:c>
      <x:c r="G24" s="1"/>
      <x:c r="H24" s="1"/>
    </x:row>
    <x:row r="25" ht="21" customHeight="1">
      <x:c r="A25" s="1"/>
      <x:c r="B25" s="1"/>
      <x:c r="C25" s="1" t="str">
        <x:v>Operating expenses</x:v>
      </x:c>
      <x:c r="D25" s="18" t="n">
        <x:v>13987</x:v>
      </x:c>
      <x:c r="E25" s="18" t="n">
        <x:v>15245</x:v>
      </x:c>
      <x:c r="F25" s="18" t="n">
        <x:v>16185</x:v>
      </x:c>
      <x:c r="G25" s="1"/>
      <x:c r="H25" s="1"/>
    </x:row>
    <x:row r="26" ht="21" customHeight="1">
      <x:c r="A26" s="1"/>
      <x:c r="B26" s="1"/>
      <x:c r="C26" s="1" t="str">
        <x:v>Operating income</x:v>
      </x:c>
      <x:c r="D26" s="18" t="n">
        <x:v>11959</x:v>
      </x:c>
      <x:c r="E26" s="18" t="n">
        <x:v>14166</x:v>
      </x:c>
      <x:c r="F26" s="18" t="n">
        <x:v>14386</x:v>
      </x:c>
      <x:c r="G26" s="1"/>
      <x:c r="H26" s="1"/>
    </x:row>
    <x:row r="27" ht="21" customHeight="1">
      <x:c r="A27" s="1"/>
      <x:c r="B27" s="1"/>
      <x:c r="C27" s="1"/>
      <x:c r="D27" s="18"/>
      <x:c r="E27" s="18"/>
      <x:c r="F27" s="18"/>
      <x:c r="G27" s="1"/>
      <x:c r="H27" s="1"/>
    </x:row>
    <x:row r="28" ht="25" customHeight="1">
      <x:c r="A28" s="1"/>
      <x:c r="B28" s="1"/>
      <x:c r="C28" s="14" t="str">
        <x:v>Reported consolidated controls</x:v>
      </x:c>
      <x:c r="D28" s="19"/>
      <x:c r="E28" s="19"/>
      <x:c r="F28" s="19"/>
      <x:c r="G28" s="14"/>
      <x:c r="H28" s="1"/>
    </x:row>
    <x:row r="29" ht="21" customHeight="1">
      <x:c r="A29" s="1"/>
      <x:c r="B29" s="1"/>
      <x:c r="C29" s="1" t="str">
        <x:v>Revenue</x:v>
      </x:c>
      <x:c r="D29" s="18" t="n">
        <x:v>245122</x:v>
      </x:c>
      <x:c r="E29" s="18" t="n">
        <x:v>281724</x:v>
      </x:c>
      <x:c r="F29" s="18" t="n">
        <x:v>331839</x:v>
      </x:c>
      <x:c r="G29" s="1"/>
      <x:c r="H29" s="1"/>
    </x:row>
    <x:row r="30" ht="21" customHeight="1">
      <x:c r="A30" s="1"/>
      <x:c r="B30" s="1"/>
      <x:c r="C30" s="1" t="str">
        <x:v>Cost of revenue</x:v>
      </x:c>
      <x:c r="D30" s="18" t="n">
        <x:v>74114</x:v>
      </x:c>
      <x:c r="E30" s="18" t="n">
        <x:v>87831</x:v>
      </x:c>
      <x:c r="F30" s="18" t="n">
        <x:v>106374</x:v>
      </x:c>
      <x:c r="G30" s="1"/>
      <x:c r="H30" s="1"/>
    </x:row>
    <x:row r="31" ht="21" customHeight="1">
      <x:c r="A31" s="1"/>
      <x:c r="B31" s="1"/>
      <x:c r="C31" s="1" t="str">
        <x:v>Operating expenses</x:v>
      </x:c>
      <x:c r="D31" s="18" t="n">
        <x:v>61575</x:v>
      </x:c>
      <x:c r="E31" s="18" t="n">
        <x:v>65365</x:v>
      </x:c>
      <x:c r="F31" s="18" t="n">
        <x:v>70228</x:v>
      </x:c>
      <x:c r="G31" s="1"/>
      <x:c r="H31" s="1"/>
    </x:row>
    <x:row r="32" ht="21" customHeight="1">
      <x:c r="A32" s="1"/>
      <x:c r="B32" s="1"/>
      <x:c r="C32" s="1" t="str">
        <x:v>Operating income</x:v>
      </x:c>
      <x:c r="D32" s="18" t="n">
        <x:v>109433</x:v>
      </x:c>
      <x:c r="E32" s="18" t="n">
        <x:v>128528</x:v>
      </x:c>
      <x:c r="F32" s="18" t="n">
        <x:v>155237</x:v>
      </x:c>
      <x:c r="G32" s="1"/>
      <x:c r="H32" s="1"/>
    </x:row>
    <x:row r="33" ht="21" customHeight="1">
      <x:c r="A33" s="1"/>
      <x:c r="B33" s="1"/>
      <x:c r="C33" s="1"/>
      <x:c r="D33" s="1"/>
      <x:c r="E33" s="1"/>
      <x:c r="F33" s="1"/>
      <x:c r="G33" s="1"/>
      <x:c r="H33" s="1"/>
    </x:row>
    <x:row r="34" ht="21" customHeight="1">
      <x:c r="A34" s="1"/>
      <x:c r="B34" s="1"/>
      <x:c r="C34" s="1"/>
      <x:c r="D34" s="1"/>
      <x:c r="E34" s="1"/>
      <x:c r="F34" s="1"/>
      <x:c r="G34" s="1"/>
      <x:c r="H34" s="1"/>
    </x:row>
    <x:row r="35" ht="21" customHeight="1">
      <x:c r="A35" s="1"/>
      <x:c r="B35" s="1"/>
      <x:c r="C35" s="1" t="str">
        <x:v>Basis: all historical periods use the FY2026 presentation.</x:v>
      </x:c>
      <x:c r="D35" s="1"/>
      <x:c r="E35" s="1"/>
      <x:c r="F35" s="1"/>
      <x:c r="G35" s="1"/>
      <x:c r="H35" s="1"/>
    </x:row>
    <x:row r="36" ht="21" customHeight="1">
      <x:c r="A36" s="1"/>
      <x:c r="B36" s="1"/>
      <x:c r="C36" s="1" t="str">
        <x:v>No information after June 30, 2026 is incorporated.</x:v>
      </x:c>
      <x:c r="D36" s="1"/>
      <x:c r="E36" s="1"/>
      <x:c r="F36" s="1"/>
      <x:c r="G36" s="1"/>
      <x:c r="H36" s="1"/>
    </x:row>
    <x:row r="37" ht="21" customHeight="1">
      <x:c r="A37" s="1"/>
      <x:c r="B37" s="1"/>
      <x:c r="C37" s="1" t="str">
        <x:v>Original source values remain separate from Model calculations.</x:v>
      </x:c>
      <x:c r="D37" s="1"/>
      <x:c r="E37" s="1"/>
      <x:c r="F37" s="1"/>
      <x:c r="G37" s="1"/>
      <x:c r="H37" s="1"/>
    </x:row>
    <x:row r="38" ht="21" customHeight="1">
      <x:c r="A38" s="1"/>
      <x:c r="B38" s="1"/>
      <x:c r="C38" s="1"/>
      <x:c r="D38" s="1"/>
      <x:c r="E38" s="1"/>
      <x:c r="F38" s="1"/>
      <x:c r="G38" s="1"/>
      <x:c r="H38" s="1"/>
    </x:row>
    <x:row r="39" ht="21" customHeight="1">
      <x:c r="A39" s="1"/>
      <x:c r="B39" s="1"/>
      <x:c r="C39" s="1"/>
      <x:c r="D39" s="1"/>
      <x:c r="E39" s="1"/>
      <x:c r="F39" s="1"/>
      <x:c r="G39" s="1"/>
      <x:c r="H39" s="1"/>
    </x:row>
    <x:row r="40" ht="21" customHeight="1">
      <x:c r="A40" s="1"/>
      <x:c r="B40" s="1"/>
      <x:c r="C40" s="1"/>
      <x:c r="D40" s="1"/>
      <x:c r="E40" s="1"/>
      <x:c r="F40" s="1"/>
      <x:c r="G40" s="1"/>
      <x:c r="H40" s="1"/>
    </x:row>
    <x:row r="41" ht="21" customHeight="1">
      <x:c r="A41" s="1"/>
      <x:c r="B41" s="1"/>
      <x:c r="C41" s="1"/>
      <x:c r="D41" s="1"/>
      <x:c r="E41" s="1"/>
      <x:c r="F41" s="1"/>
      <x:c r="G41" s="1"/>
      <x:c r="H41" s="1"/>
    </x:row>
    <x:row r="42" ht="21" customHeight="1">
      <x:c r="A42" s="1"/>
      <x:c r="B42" s="1"/>
      <x:c r="C42" s="1"/>
      <x:c r="D42" s="1"/>
      <x:c r="E42" s="1"/>
      <x:c r="F42" s="1"/>
      <x:c r="G42" s="1"/>
      <x:c r="H42" s="1"/>
    </x:row>
    <x:row r="43" ht="21" customHeight="1">
      <x:c r="A43" s="1"/>
      <x:c r="B43" s="1"/>
      <x:c r="C43" s="1"/>
      <x:c r="D43" s="1"/>
      <x:c r="E43" s="1"/>
      <x:c r="F43" s="1"/>
      <x:c r="G43" s="1"/>
      <x:c r="H43" s="1"/>
    </x:row>
    <x:row r="44" ht="21" customHeight="1">
      <x:c r="A44" s="1"/>
      <x:c r="B44" s="1"/>
      <x:c r="C44" s="1"/>
      <x:c r="D44" s="1"/>
      <x:c r="E44" s="1"/>
      <x:c r="F44" s="1"/>
      <x:c r="G44" s="1"/>
      <x:c r="H44" s="1"/>
    </x:row>
    <x:row r="45" ht="21" customHeight="1">
      <x:c r="A45" s="1"/>
      <x:c r="B45" s="1"/>
      <x:c r="C45" s="1"/>
      <x:c r="D45" s="1"/>
      <x:c r="E45" s="1"/>
      <x:c r="F45" s="1"/>
      <x:c r="G45" s="1"/>
      <x:c r="H45" s="1"/>
    </x:row>
    <x:row r="46" ht="21" customHeight="1">
      <x:c r="A46" s="1"/>
      <x:c r="B46" s="1"/>
      <x:c r="C46" s="1"/>
      <x:c r="D46" s="1"/>
      <x:c r="E46" s="1"/>
      <x:c r="F46" s="1"/>
      <x:c r="G46" s="1"/>
      <x:c r="H46" s="1"/>
    </x:row>
    <x:row r="47" ht="21" customHeight="1">
      <x:c r="A47" s="1"/>
      <x:c r="B47" s="1"/>
      <x:c r="C47" s="1"/>
      <x:c r="D47" s="1"/>
      <x:c r="E47" s="1"/>
      <x:c r="F47" s="1"/>
      <x:c r="G47" s="1"/>
      <x:c r="H47" s="1"/>
    </x:row>
    <x:row r="48" ht="21" customHeight="1">
      <x:c r="A48" s="1"/>
      <x:c r="B48" s="1"/>
      <x:c r="C48" s="1"/>
      <x:c r="D48" s="1"/>
      <x:c r="E48" s="1"/>
      <x:c r="F48" s="1"/>
      <x:c r="G48" s="1"/>
      <x:c r="H48" s="1"/>
    </x:row>
    <x:row r="49" ht="21" customHeight="1">
      <x:c r="A49" s="1"/>
      <x:c r="B49" s="1"/>
      <x:c r="C49" s="1"/>
      <x:c r="D49" s="1"/>
      <x:c r="E49" s="1"/>
      <x:c r="F49" s="1"/>
      <x:c r="G49" s="1"/>
      <x:c r="H49" s="1"/>
    </x:row>
    <x:row r="50" ht="21" customHeight="1">
      <x:c r="A50" s="1"/>
      <x:c r="B50" s="1"/>
      <x:c r="C50" s="1"/>
      <x:c r="D50" s="1"/>
      <x:c r="E50" s="1"/>
      <x:c r="F50" s="1"/>
      <x:c r="G50" s="1"/>
      <x:c r="H50" s="1"/>
    </x:row>
    <x:row r="51" ht="21" customHeight="1">
      <x:c r="A51" s="1"/>
      <x:c r="B51" s="1"/>
      <x:c r="C51" s="1"/>
      <x:c r="D51" s="1"/>
      <x:c r="E51" s="1"/>
      <x:c r="F51" s="1"/>
      <x:c r="G51" s="1"/>
      <x:c r="H51" s="1"/>
    </x:row>
    <x:row r="52" ht="21" customHeight="1">
      <x:c r="A52" s="1"/>
      <x:c r="B52" s="1"/>
      <x:c r="C52" s="1"/>
      <x:c r="D52" s="1"/>
      <x:c r="E52" s="1"/>
      <x:c r="F52" s="1"/>
      <x:c r="G52" s="1"/>
      <x:c r="H52" s="1"/>
    </x:row>
    <x:row r="53" ht="21" customHeight="1">
      <x:c r="A53" s="1"/>
      <x:c r="B53" s="1"/>
      <x:c r="C53" s="1"/>
      <x:c r="D53" s="1"/>
      <x:c r="E53" s="1"/>
      <x:c r="F53" s="1"/>
      <x:c r="G53" s="1"/>
      <x:c r="H53" s="1"/>
    </x:row>
    <x:row r="54" ht="21" customHeight="1">
      <x:c r="A54" s="1"/>
      <x:c r="B54" s="1"/>
      <x:c r="C54" s="1"/>
      <x:c r="D54" s="1"/>
      <x:c r="E54" s="1"/>
      <x:c r="F54" s="1"/>
      <x:c r="G54" s="1"/>
      <x:c r="H54" s="1"/>
    </x:row>
    <x:row r="55" ht="21" customHeight="1">
      <x:c r="A55" s="1"/>
      <x:c r="B55" s="1"/>
      <x:c r="C55" s="1"/>
      <x:c r="D55" s="1"/>
      <x:c r="E55" s="1"/>
      <x:c r="F55" s="1"/>
      <x:c r="G55" s="1"/>
      <x:c r="H55" s="1"/>
    </x:row>
    <x:row r="56" ht="21" customHeight="1">
      <x:c r="A56" s="1"/>
      <x:c r="B56" s="1"/>
      <x:c r="C56" s="1"/>
      <x:c r="D56" s="1"/>
      <x:c r="E56" s="1"/>
      <x:c r="F56" s="1"/>
      <x:c r="G56" s="1"/>
      <x:c r="H56" s="1"/>
    </x:row>
    <x:row r="57" ht="21" customHeight="1">
      <x:c r="A57" s="1"/>
      <x:c r="B57" s="1"/>
      <x:c r="C57" s="1"/>
      <x:c r="D57" s="1"/>
      <x:c r="E57" s="1"/>
      <x:c r="F57" s="1"/>
      <x:c r="G57" s="1"/>
      <x:c r="H57" s="1"/>
    </x:row>
    <x:row r="58" ht="21" customHeight="1">
      <x:c r="A58" s="1"/>
      <x:c r="B58" s="1"/>
      <x:c r="C58" s="1"/>
      <x:c r="D58" s="1"/>
      <x:c r="E58" s="1"/>
      <x:c r="F58" s="1"/>
      <x:c r="G58" s="1"/>
      <x:c r="H58" s="1"/>
    </x:row>
    <x:row r="59" ht="21" customHeight="1">
      <x:c r="A59" s="1"/>
      <x:c r="B59" s="1"/>
      <x:c r="C59" s="1"/>
      <x:c r="D59" s="1"/>
      <x:c r="E59" s="1"/>
      <x:c r="F59" s="1"/>
      <x:c r="G59" s="1"/>
      <x:c r="H59" s="1"/>
    </x:row>
    <x:row r="60" ht="21" customHeight="1">
      <x:c r="A60" s="1"/>
      <x:c r="B60" s="1"/>
      <x:c r="C60" s="1"/>
      <x:c r="D60" s="1"/>
      <x:c r="E60" s="1"/>
      <x:c r="F60" s="1"/>
      <x:c r="G60" s="1"/>
      <x:c r="H60" s="1"/>
    </x:row>
    <x:row r="61" ht="21" customHeight="1">
      <x:c r="A61" s="1"/>
      <x:c r="B61" s="1"/>
      <x:c r="C61" s="1"/>
      <x:c r="D61" s="1"/>
      <x:c r="E61" s="1"/>
      <x:c r="F61" s="1"/>
      <x:c r="G61" s="1"/>
      <x:c r="H61" s="1"/>
    </x:row>
    <x:row r="62" ht="21" customHeight="1">
      <x:c r="A62" s="1"/>
      <x:c r="B62" s="1"/>
      <x:c r="C62" s="1"/>
      <x:c r="D62" s="1"/>
      <x:c r="E62" s="1"/>
      <x:c r="F62" s="1"/>
      <x:c r="G62" s="1"/>
      <x:c r="H62" s="1"/>
    </x:row>
    <x:row r="63" ht="21" customHeight="1">
      <x:c r="A63" s="1"/>
      <x:c r="B63" s="1"/>
      <x:c r="C63" s="1"/>
      <x:c r="D63" s="1"/>
      <x:c r="E63" s="1"/>
      <x:c r="F63" s="1"/>
      <x:c r="G63" s="1"/>
      <x:c r="H63" s="1"/>
    </x:row>
    <x:row r="64" ht="21" customHeight="1">
      <x:c r="A64" s="1"/>
      <x:c r="B64" s="1"/>
      <x:c r="C64" s="1"/>
      <x:c r="D64" s="1"/>
      <x:c r="E64" s="1"/>
      <x:c r="F64" s="1"/>
      <x:c r="G64" s="1"/>
      <x:c r="H64" s="1"/>
    </x:row>
    <x:row r="65" ht="21" customHeight="1">
      <x:c r="A65" s="1"/>
      <x:c r="B65" s="1"/>
      <x:c r="C65" s="1"/>
      <x:c r="D65" s="1"/>
      <x:c r="E65" s="1"/>
      <x:c r="F65" s="1"/>
      <x:c r="G65" s="1"/>
      <x:c r="H65" s="1"/>
    </x:row>
  </x:sheetData>
  <x:pageMargins left="0.7" right="0.7" top="0.75" bottom="0.75" header="0.3" footer="0.3"/>
</x:worksheet>
</file>